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Yld\Eelarve 2002-2015 RO kataloogid\1.2_Liigendused\2024\04_IIIKV liigendus\Deltasse\"/>
    </mc:Choice>
  </mc:AlternateContent>
  <xr:revisionPtr revIDLastSave="0" documentId="13_ncr:1_{F9B5ADB9-7735-4792-BEC1-8B9E4ACFC5B6}" xr6:coauthVersionLast="47" xr6:coauthVersionMax="47" xr10:uidLastSave="{00000000-0000-0000-0000-000000000000}"/>
  <bookViews>
    <workbookView xWindow="690" yWindow="470" windowWidth="17070" windowHeight="9300" xr2:uid="{5818C8C2-633A-4577-8A8B-348CF1F38F96}"/>
  </bookViews>
  <sheets>
    <sheet name="ÕIGE" sheetId="5" r:id="rId1"/>
  </sheets>
  <definedNames>
    <definedName name="_xlnm.Print_Titles" localSheetId="0">ÕIGE!$7:$8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5" l="1"/>
  <c r="M91" i="5" s="1"/>
  <c r="J91" i="5"/>
  <c r="K82" i="5"/>
  <c r="M82" i="5" s="1"/>
  <c r="J82" i="5"/>
  <c r="L82" i="5" s="1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0" i="5"/>
  <c r="M89" i="5"/>
  <c r="M88" i="5"/>
  <c r="M87" i="5"/>
  <c r="M86" i="5"/>
  <c r="M85" i="5"/>
  <c r="M84" i="5"/>
  <c r="M83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K33" i="5"/>
  <c r="K10" i="5" s="1"/>
  <c r="K9" i="5" s="1"/>
  <c r="J33" i="5"/>
  <c r="J32" i="5" s="1"/>
  <c r="K11" i="5"/>
  <c r="J11" i="5"/>
  <c r="I18" i="5"/>
  <c r="H18" i="5"/>
  <c r="K86" i="5"/>
  <c r="J86" i="5"/>
  <c r="J10" i="5"/>
  <c r="J9" i="5" s="1"/>
  <c r="K32" i="5"/>
  <c r="H33" i="5"/>
  <c r="I33" i="5"/>
  <c r="G33" i="5" l="1"/>
  <c r="F33" i="5"/>
  <c r="F32" i="5" s="1"/>
  <c r="F10" i="5" s="1"/>
  <c r="F9" i="5" s="1"/>
  <c r="G32" i="5" l="1"/>
  <c r="G10" i="5" l="1"/>
  <c r="G9" i="5" l="1"/>
  <c r="I17" i="5" l="1"/>
  <c r="H17" i="5"/>
  <c r="H11" i="5" l="1"/>
  <c r="I11" i="5"/>
  <c r="I9" i="5" l="1"/>
  <c r="H9" i="5"/>
</calcChain>
</file>

<file path=xl/sharedStrings.xml><?xml version="1.0" encoding="utf-8"?>
<sst xmlns="http://schemas.openxmlformats.org/spreadsheetml/2006/main" count="158" uniqueCount="125">
  <si>
    <t>KOKKU</t>
  </si>
  <si>
    <t>INVESTEERINGUD KOKKU</t>
  </si>
  <si>
    <t>INVESTEERINGUTOETUSED KOKKU</t>
  </si>
  <si>
    <t>Haridus- ja Teadusministeeriumi valitsemisala</t>
  </si>
  <si>
    <t>INVESTEERINGUTOETUSED</t>
  </si>
  <si>
    <t>Justiitsministeeriumi valitsemisala</t>
  </si>
  <si>
    <t>INVESTEERINGUD</t>
  </si>
  <si>
    <t>Kaitseministeeriumi valitsemisala</t>
  </si>
  <si>
    <t>Kaitsetahe</t>
  </si>
  <si>
    <t>Kliimaministeeriumi valitsemisala</t>
  </si>
  <si>
    <t>Raudteetransporditaristu arendamine ja korrashoid</t>
  </si>
  <si>
    <t>Eluasemepoliitika</t>
  </si>
  <si>
    <t>Vee säästliku kasutamise ja kaitse tagamine</t>
  </si>
  <si>
    <t>Energiatõhususe suurendamine</t>
  </si>
  <si>
    <t>Elurikkuse kaitse tagamine</t>
  </si>
  <si>
    <t>Kliimamuutuste leevendamine ja kliimamuutustega kohanemine</t>
  </si>
  <si>
    <t>Veetransporditaristu arendamine ja korrashoid</t>
  </si>
  <si>
    <t>Maanteetransporditaristu arendamine ja korrashoid</t>
  </si>
  <si>
    <t>Taastuvenergia osakaalu suurendamine lõpptarbimises</t>
  </si>
  <si>
    <t>Keskkonnahoidlikku liikuvust soodustav linnakeskkond</t>
  </si>
  <si>
    <t>Õhukvaliteedi parendamine</t>
  </si>
  <si>
    <t>Kultuuriministeeriumi valitsemisala</t>
  </si>
  <si>
    <t>Raamatukogupoliitika kujundamine ja rakendamine</t>
  </si>
  <si>
    <t>Meediapoliitika kujundamine ja rakendamine</t>
  </si>
  <si>
    <t>Saavutusspordi toetamine ja arendamine</t>
  </si>
  <si>
    <t>Muuseumi- ja muinsuskaitsepoliitika kujundamine, rakendamine</t>
  </si>
  <si>
    <t>Majandus- ja Kommunikatsiooniministeeriumi valitsemisala</t>
  </si>
  <si>
    <t>Juurdepääsuvõrkude väljaarendamine</t>
  </si>
  <si>
    <t>5G taristu ja teenuste arendamine</t>
  </si>
  <si>
    <t>Regionaal- ja Põllumajandusministeeriumi valitsemisala</t>
  </si>
  <si>
    <t>Maakasutus</t>
  </si>
  <si>
    <t>Maaparandus</t>
  </si>
  <si>
    <t>Põllumajandustootjate ja toiduainetööstuste konkurentsivõime</t>
  </si>
  <si>
    <t>Põlvkondade vahetus</t>
  </si>
  <si>
    <t>Riskijuhtimine ja põllumajandusturgude tasakaal</t>
  </si>
  <si>
    <t>Kutseline kalapüük</t>
  </si>
  <si>
    <t>Vee-elusressursside töötlemine</t>
  </si>
  <si>
    <t>Vesiviljelus</t>
  </si>
  <si>
    <t>Maa- ja rannapiirkonna arendamine</t>
  </si>
  <si>
    <t>EMKFi keskkonnakaitsemeetmete rakendamine</t>
  </si>
  <si>
    <t>Siseministeeriumi valitsemisala</t>
  </si>
  <si>
    <t>Sotsiaalministeeriumi valitsemisala</t>
  </si>
  <si>
    <t>Inimeste terviseharitus ja põhiõiguste kaitse</t>
  </si>
  <si>
    <t>Hoolekande kättesaadavuse tagamine, toimetuleku toetamine</t>
  </si>
  <si>
    <t>Välisministeeriumi valitsemisala</t>
  </si>
  <si>
    <t>Tervishoiuteenuste mudelite ümberkujundamine</t>
  </si>
  <si>
    <t/>
  </si>
  <si>
    <t>Valitsusasutustele ja valitsusasutuste hallatavatele riigiasutustele 2024. aastaks määratud investeeringute ja investeeringutoetuste objektiline liigendus kinnisasjadesse</t>
  </si>
  <si>
    <t>Eelarve kokku</t>
  </si>
  <si>
    <t>Sealhulgas piirmääraga vahendid</t>
  </si>
  <si>
    <t>IN020020 – Tallinna Tehnikakõrgkooli kinnisvarainvesteering</t>
  </si>
  <si>
    <t>IN020064 – Heino Elleri Muusikakooli õppekorpus</t>
  </si>
  <si>
    <t>IN020270 – Eesti Lennuakadeemia kinnisvarainvesteering</t>
  </si>
  <si>
    <t>IN030009 – Kinnisvara</t>
  </si>
  <si>
    <t>IN041550 – Maa soetused</t>
  </si>
  <si>
    <t>IN040041 – Radarite taristu statistikakaubanduse vahenditest</t>
  </si>
  <si>
    <r>
      <t>IN040235 – Väikesaarte energiarajatised CO</t>
    </r>
    <r>
      <rPr>
        <vertAlign val="sub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 kvoodi müügi tuludest</t>
    </r>
  </si>
  <si>
    <t>IN041553 – Lääne-Eesti meetme radari taristu</t>
  </si>
  <si>
    <t>IN044502 – Garnisonide kalmistute renoveerimine</t>
  </si>
  <si>
    <t>IN050194 – Veeteede süvendamine</t>
  </si>
  <si>
    <t>IN05A054 – Rohuküla tootmisbaasi uuendamine</t>
  </si>
  <si>
    <t>IN050098 – Rohuküla sadama kai taastamine</t>
  </si>
  <si>
    <t>IN050442 – Tuletornid</t>
  </si>
  <si>
    <t>IN050968 – Transpordiameti hoonete renoveerimine</t>
  </si>
  <si>
    <t>IN050977 – Pärnu - Uulu 2 + 2-realine tee</t>
  </si>
  <si>
    <t>IN050978 – Sauga - Pärnu 2 + 2-realine tee</t>
  </si>
  <si>
    <t>IN050989 – Neanurme - Pikknurme 2 + 1-realine tee</t>
  </si>
  <si>
    <t>IN050058 – Arbavere puursüdamike hoidla</t>
  </si>
  <si>
    <t>IN050969 – Maade soetamine</t>
  </si>
  <si>
    <t>IN050988 – Paldiski mnt Harku ristmik</t>
  </si>
  <si>
    <t>IN050051 – Rail Balticu arendus</t>
  </si>
  <si>
    <t>IN050979 – Raudtee elektrifitseerimine Tallinn - Tartu</t>
  </si>
  <si>
    <t>IN050983 – Tallinn - Lelle rekonstrueerimise tööd</t>
  </si>
  <si>
    <t>IN050981 – Kõverate õgvendamine raudteel, kapitaalremont Tapa - Narva</t>
  </si>
  <si>
    <t>IN050982 – Kõverate õgvendamine raudteel, kapitaalremont Tallinn - Tartu - Koidula</t>
  </si>
  <si>
    <t>IN05A077 – Kodutoetus lasterikaste perede eluasemetingimuste parandamiseks</t>
  </si>
  <si>
    <t>IN050084 – Korterelamute rekonstrueerimine</t>
  </si>
  <si>
    <t>IN050410 – Reoveepuhastus ja joogiveevarustus</t>
  </si>
  <si>
    <t>IN05A086 – Kaugküttekatelde rekonstrueerimine ja/või rajamine ning kütuse vahetus</t>
  </si>
  <si>
    <t>IN050232 – Elupaigad ja elurikkus</t>
  </si>
  <si>
    <t>IN056115 – Järvede veerežiim</t>
  </si>
  <si>
    <t>IN050231 – Kliimamõjudega kohanemine</t>
  </si>
  <si>
    <t>IN050235 – Üleujutusriskide maandamine</t>
  </si>
  <si>
    <t>IN050976 – Sadamate akvatooriumi kaitse</t>
  </si>
  <si>
    <t>IN050102 – Pärnu linnale ühenduste tagamine</t>
  </si>
  <si>
    <t>IN050085 – Biometaani tootmise ja transpordisektoris tarbimise toetamine</t>
  </si>
  <si>
    <t>IN050073 – Taastuvenergia kasutuselevõtt</t>
  </si>
  <si>
    <t>IN050985 – Jalgrattateed ja parklad</t>
  </si>
  <si>
    <t>IN050986 – Mitmeliigilised ühistranspordisõlmed</t>
  </si>
  <si>
    <t>IN050987 – Trammiliikluse arendamine Tallinnas</t>
  </si>
  <si>
    <t>IN050974 – Tallinna Vanasadama trammiliini rajamine</t>
  </si>
  <si>
    <t>IN050214 – Elamute kohtküte</t>
  </si>
  <si>
    <t>IN06R025 – Lastekirjanduse Keskuse põhivara soetus</t>
  </si>
  <si>
    <t>IN06R051 – Eesti Rahva Muuseum</t>
  </si>
  <si>
    <t>IN06A001 – Eesti Rahvusraamatukogu hoone</t>
  </si>
  <si>
    <t>IN06A003 – Rahvusringhääling, hooned ja tehnika</t>
  </si>
  <si>
    <t>IN06S014 – Tehvandi Spordikeskus SA</t>
  </si>
  <si>
    <t>IN06S009 – Jõulumäe Tervisespordi Keskus SA</t>
  </si>
  <si>
    <t>IN06S006 – Virumaa Muuseumid SA</t>
  </si>
  <si>
    <t>IN06M002 – Muinsuskaitseamet, toetused mälestiste omanikele</t>
  </si>
  <si>
    <t>IN070091 – Uue põlvkonna lairibavõrkude arendamine</t>
  </si>
  <si>
    <t>IN070992 – 5G arendamine</t>
  </si>
  <si>
    <t>IN080008 – Laborite sisseseade</t>
  </si>
  <si>
    <t>IN089306 – Maaelu arengukava investeeringud</t>
  </si>
  <si>
    <t>IN089336 – Kalanduse rakenduskava investeeringud</t>
  </si>
  <si>
    <t>IN080027 – C.R. Jakobsoni Talumuuseumi elamu-peahoone</t>
  </si>
  <si>
    <t>IN100106 – Sisekaitseakadeemia Kase tn kompleks</t>
  </si>
  <si>
    <t>IN101299 – Sisekaitseakadeemia ühiselamute rekonstrueerimine</t>
  </si>
  <si>
    <t>IN100108 – Idapiiri ehitus</t>
  </si>
  <si>
    <t>IN104522 – Väike-Sõjamäe tn 22a – Lennusalga hoone</t>
  </si>
  <si>
    <t xml:space="preserve">IN110017 – Tervisekeskused </t>
  </si>
  <si>
    <t xml:space="preserve">IN110018 – Elu- ja teenuskohad </t>
  </si>
  <si>
    <t>IN130120 – Välisministeeriumi ja välisesinduste ruumide ehitusinvesteeringud</t>
  </si>
  <si>
    <t>Vabariigi Valitsuse 21. detsembri 2023.a korralduse nr.306 „2024. aasta riigieelarve täiendav liigendamine" muutmine</t>
  </si>
  <si>
    <t>Liigendus vastavalt käesolevale korraldusele</t>
  </si>
  <si>
    <t>Riigikogus kinnitatud eelarve 
liigendus vastavalt Vabariigi Valitsuse 21.12.2023 korraldusele nr.306</t>
  </si>
  <si>
    <t>Kokku</t>
  </si>
  <si>
    <t>IN05C001 – Riigilaevastiku hooned ja rajatised</t>
  </si>
  <si>
    <t>Liigendus vastavalt                Vabariigi Valitsuse 07.05.2024 korraldusele nr 98</t>
  </si>
  <si>
    <t>IN020274 - Energiatõhusad investeeringud</t>
  </si>
  <si>
    <t>Teadusasutuste ja teadlaskonna arengu toetamine</t>
  </si>
  <si>
    <t>Lisaeelarve liigendus vastavalt Vabariigi Valitsuse 23.08.2024 korraldusele nr 170</t>
  </si>
  <si>
    <t>Liigendus vastavalt Vabariigi Valitsuse 23.08.2024 korraldusele nr 170</t>
  </si>
  <si>
    <t>IN050985 - Jalgrattateed ja parklad</t>
  </si>
  <si>
    <t>Lisa 1 (muudetud sõnatuses)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</si>
</sst>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bscript"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5117038483843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0" borderId="0" xfId="0" applyFont="1"/>
    <xf numFmtId="0" fontId="3" fillId="0" borderId="0" xfId="0" applyFont="1"/>
    <xf numFmtId="0" fontId="1" fillId="2" borderId="0" xfId="0" applyFont="1" applyFill="1"/>
    <xf numFmtId="3" fontId="4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3" fontId="5" fillId="5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indent="3"/>
    </xf>
    <xf numFmtId="3" fontId="6" fillId="0" borderId="1" xfId="0" applyNumberFormat="1" applyFont="1" applyBorder="1"/>
    <xf numFmtId="0" fontId="6" fillId="6" borderId="1" xfId="0" applyFont="1" applyFill="1" applyBorder="1" applyAlignment="1">
      <alignment horizontal="left" indent="2"/>
    </xf>
    <xf numFmtId="3" fontId="6" fillId="6" borderId="1" xfId="0" applyNumberFormat="1" applyFont="1" applyFill="1" applyBorder="1"/>
    <xf numFmtId="0" fontId="6" fillId="6" borderId="0" xfId="0" applyFont="1" applyFill="1" applyAlignment="1">
      <alignment horizontal="left" indent="2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3" fontId="6" fillId="0" borderId="0" xfId="0" applyNumberFormat="1" applyFont="1"/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3" fontId="4" fillId="3" borderId="5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7A02-8C58-4B3A-85A1-E8504DCE3157}">
  <sheetPr>
    <pageSetUpPr fitToPage="1"/>
  </sheetPr>
  <dimension ref="A1:T145"/>
  <sheetViews>
    <sheetView tabSelected="1" zoomScale="60" zoomScaleNormal="60" workbookViewId="0">
      <selection activeCell="M3" sqref="M3"/>
    </sheetView>
  </sheetViews>
  <sheetFormatPr defaultColWidth="9.81640625" defaultRowHeight="15.5" x14ac:dyDescent="0.35"/>
  <cols>
    <col min="1" max="1" width="74" style="3" customWidth="1"/>
    <col min="2" max="2" width="14.81640625" style="3" customWidth="1"/>
    <col min="3" max="3" width="14.453125" style="2" bestFit="1" customWidth="1"/>
    <col min="4" max="11" width="14.453125" style="2" customWidth="1"/>
    <col min="12" max="12" width="14.81640625" style="3" customWidth="1"/>
    <col min="13" max="13" width="14.453125" style="2" bestFit="1" customWidth="1"/>
    <col min="14" max="14" width="6.1796875" style="2" customWidth="1"/>
    <col min="15" max="16" width="11.453125" style="3" bestFit="1" customWidth="1"/>
    <col min="17" max="16384" width="9.81640625" style="3"/>
  </cols>
  <sheetData>
    <row r="1" spans="1:20" x14ac:dyDescent="0.35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113</v>
      </c>
    </row>
    <row r="2" spans="1:20" x14ac:dyDescent="0.3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124</v>
      </c>
    </row>
    <row r="3" spans="1:20" x14ac:dyDescent="0.35">
      <c r="A3" s="5"/>
      <c r="B3" s="4"/>
      <c r="L3" s="4"/>
    </row>
    <row r="4" spans="1:20" x14ac:dyDescent="0.35">
      <c r="A4" s="5"/>
      <c r="B4" s="4"/>
      <c r="L4" s="4"/>
    </row>
    <row r="5" spans="1:20" s="7" customFormat="1" ht="28.5" customHeight="1" x14ac:dyDescent="0.3">
      <c r="A5" s="28" t="s">
        <v>47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5"/>
    </row>
    <row r="6" spans="1:20" x14ac:dyDescent="0.35">
      <c r="A6" s="6"/>
      <c r="B6" s="8"/>
      <c r="L6" s="8"/>
    </row>
    <row r="7" spans="1:20" s="24" customFormat="1" ht="63.75" customHeight="1" x14ac:dyDescent="0.3">
      <c r="A7" s="22" t="s">
        <v>46</v>
      </c>
      <c r="B7" s="26" t="s">
        <v>115</v>
      </c>
      <c r="C7" s="27"/>
      <c r="D7" s="26" t="s">
        <v>118</v>
      </c>
      <c r="E7" s="27"/>
      <c r="F7" s="26" t="s">
        <v>121</v>
      </c>
      <c r="G7" s="27"/>
      <c r="H7" s="26" t="s">
        <v>122</v>
      </c>
      <c r="I7" s="27"/>
      <c r="J7" s="29" t="s">
        <v>114</v>
      </c>
      <c r="K7" s="26"/>
      <c r="L7" s="26" t="s">
        <v>116</v>
      </c>
      <c r="M7" s="27"/>
      <c r="N7" s="23"/>
    </row>
    <row r="8" spans="1:20" s="24" customFormat="1" ht="48" customHeight="1" x14ac:dyDescent="0.3">
      <c r="A8" s="21"/>
      <c r="B8" s="20" t="s">
        <v>48</v>
      </c>
      <c r="C8" s="18" t="s">
        <v>49</v>
      </c>
      <c r="D8" s="20" t="s">
        <v>48</v>
      </c>
      <c r="E8" s="18" t="s">
        <v>49</v>
      </c>
      <c r="F8" s="20" t="s">
        <v>48</v>
      </c>
      <c r="G8" s="18" t="s">
        <v>49</v>
      </c>
      <c r="H8" s="20" t="s">
        <v>48</v>
      </c>
      <c r="I8" s="18" t="s">
        <v>49</v>
      </c>
      <c r="J8" s="20" t="s">
        <v>48</v>
      </c>
      <c r="K8" s="18" t="s">
        <v>49</v>
      </c>
      <c r="L8" s="20" t="s">
        <v>48</v>
      </c>
      <c r="M8" s="18" t="s">
        <v>49</v>
      </c>
      <c r="N8" s="23"/>
    </row>
    <row r="9" spans="1:20" s="24" customFormat="1" ht="13" x14ac:dyDescent="0.3">
      <c r="A9" s="21" t="s">
        <v>0</v>
      </c>
      <c r="B9" s="19">
        <v>-784874367</v>
      </c>
      <c r="C9" s="19">
        <v>-66021057</v>
      </c>
      <c r="D9" s="19">
        <v>0</v>
      </c>
      <c r="E9" s="19">
        <v>0</v>
      </c>
      <c r="F9" s="19">
        <f>F10</f>
        <v>1500000</v>
      </c>
      <c r="G9" s="19">
        <f>G10</f>
        <v>1500000</v>
      </c>
      <c r="H9" s="19">
        <f>H10+H11</f>
        <v>-7293000</v>
      </c>
      <c r="I9" s="19">
        <f>I10+I11</f>
        <v>-7293000</v>
      </c>
      <c r="J9" s="19">
        <f t="shared" ref="J9:K9" si="0">J10+J11</f>
        <v>-1997517</v>
      </c>
      <c r="K9" s="19">
        <f t="shared" si="0"/>
        <v>-1997517</v>
      </c>
      <c r="L9" s="19">
        <f>B9+D9+F9+H9+J9</f>
        <v>-792664884</v>
      </c>
      <c r="M9" s="19">
        <f>C9+E9+G9+I9+K9</f>
        <v>-73811574</v>
      </c>
      <c r="N9" s="23"/>
      <c r="O9" s="25"/>
      <c r="P9" s="25"/>
    </row>
    <row r="10" spans="1:20" s="24" customFormat="1" ht="13" x14ac:dyDescent="0.3">
      <c r="A10" s="11" t="s">
        <v>1</v>
      </c>
      <c r="B10" s="12">
        <v>-49264255</v>
      </c>
      <c r="C10" s="12">
        <v>-22965547</v>
      </c>
      <c r="D10" s="12">
        <v>0</v>
      </c>
      <c r="E10" s="12">
        <v>0</v>
      </c>
      <c r="F10" s="12">
        <f>F32</f>
        <v>1500000</v>
      </c>
      <c r="G10" s="12">
        <f>G32</f>
        <v>1500000</v>
      </c>
      <c r="H10" s="12">
        <v>0</v>
      </c>
      <c r="I10" s="12">
        <v>0</v>
      </c>
      <c r="J10" s="12">
        <f>J33</f>
        <v>-1948333</v>
      </c>
      <c r="K10" s="12">
        <f>K33</f>
        <v>-1948333</v>
      </c>
      <c r="L10" s="12">
        <f t="shared" ref="L10:L73" si="1">B10+D10+F10+H10+J10</f>
        <v>-49712588</v>
      </c>
      <c r="M10" s="12">
        <f t="shared" ref="M10:M73" si="2">C10+E10+G10+I10+K10</f>
        <v>-23413880</v>
      </c>
      <c r="N10" s="23"/>
      <c r="O10" s="25"/>
      <c r="P10" s="25"/>
    </row>
    <row r="11" spans="1:20" s="24" customFormat="1" ht="13" x14ac:dyDescent="0.3">
      <c r="A11" s="11" t="s">
        <v>2</v>
      </c>
      <c r="B11" s="12">
        <v>-735610112</v>
      </c>
      <c r="C11" s="12">
        <v>-43055510</v>
      </c>
      <c r="D11" s="12">
        <v>0</v>
      </c>
      <c r="E11" s="12">
        <v>0</v>
      </c>
      <c r="F11" s="12">
        <v>0</v>
      </c>
      <c r="G11" s="12">
        <v>0</v>
      </c>
      <c r="H11" s="12">
        <f>H17</f>
        <v>-7293000</v>
      </c>
      <c r="I11" s="12">
        <f>I17</f>
        <v>-7293000</v>
      </c>
      <c r="J11" s="12">
        <f>J86</f>
        <v>-49184</v>
      </c>
      <c r="K11" s="12">
        <f>K86</f>
        <v>-49184</v>
      </c>
      <c r="L11" s="12">
        <f t="shared" si="1"/>
        <v>-742952296</v>
      </c>
      <c r="M11" s="12">
        <f t="shared" si="2"/>
        <v>-50397694</v>
      </c>
      <c r="N11" s="23"/>
      <c r="O11" s="25"/>
      <c r="P11" s="25"/>
    </row>
    <row r="12" spans="1:20" s="24" customFormat="1" ht="13" x14ac:dyDescent="0.3">
      <c r="A12" s="9" t="s">
        <v>3</v>
      </c>
      <c r="B12" s="10">
        <v>-1225000</v>
      </c>
      <c r="C12" s="10">
        <v>-1225000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f t="shared" si="1"/>
        <v>-1225000</v>
      </c>
      <c r="M12" s="10">
        <f t="shared" si="2"/>
        <v>-1225000</v>
      </c>
      <c r="N12" s="23"/>
      <c r="O12" s="25"/>
      <c r="P12" s="25"/>
    </row>
    <row r="13" spans="1:20" s="23" customFormat="1" ht="13" x14ac:dyDescent="0.3">
      <c r="A13" s="11" t="s">
        <v>6</v>
      </c>
      <c r="B13" s="12">
        <v>-1225000</v>
      </c>
      <c r="C13" s="12">
        <v>-1225000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 t="shared" si="1"/>
        <v>-1225000</v>
      </c>
      <c r="M13" s="12">
        <f t="shared" si="2"/>
        <v>-1225000</v>
      </c>
      <c r="O13" s="25"/>
      <c r="P13" s="25"/>
      <c r="Q13" s="24"/>
      <c r="R13" s="24"/>
      <c r="S13" s="24"/>
      <c r="T13" s="24"/>
    </row>
    <row r="14" spans="1:20" s="23" customFormat="1" ht="13" x14ac:dyDescent="0.3">
      <c r="A14" s="13" t="s">
        <v>50</v>
      </c>
      <c r="B14" s="14">
        <v>-1000000</v>
      </c>
      <c r="C14" s="14">
        <v>-1000000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f t="shared" si="1"/>
        <v>-1000000</v>
      </c>
      <c r="M14" s="14">
        <f t="shared" si="2"/>
        <v>-1000000</v>
      </c>
      <c r="O14" s="25"/>
      <c r="P14" s="25"/>
      <c r="Q14" s="24"/>
      <c r="R14" s="24"/>
      <c r="S14" s="24"/>
      <c r="T14" s="24"/>
    </row>
    <row r="15" spans="1:20" s="23" customFormat="1" ht="13" x14ac:dyDescent="0.3">
      <c r="A15" s="13" t="s">
        <v>51</v>
      </c>
      <c r="B15" s="14">
        <v>-140000</v>
      </c>
      <c r="C15" s="14">
        <v>-140000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f t="shared" si="1"/>
        <v>-140000</v>
      </c>
      <c r="M15" s="14">
        <f t="shared" si="2"/>
        <v>-140000</v>
      </c>
      <c r="O15" s="25"/>
      <c r="P15" s="25"/>
      <c r="Q15" s="24"/>
      <c r="R15" s="24"/>
      <c r="S15" s="24"/>
      <c r="T15" s="24"/>
    </row>
    <row r="16" spans="1:20" s="23" customFormat="1" ht="13" x14ac:dyDescent="0.3">
      <c r="A16" s="13" t="s">
        <v>52</v>
      </c>
      <c r="B16" s="14">
        <v>-85000</v>
      </c>
      <c r="C16" s="14">
        <v>-85000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f t="shared" si="1"/>
        <v>-85000</v>
      </c>
      <c r="M16" s="14">
        <f t="shared" si="2"/>
        <v>-85000</v>
      </c>
      <c r="O16" s="25"/>
      <c r="P16" s="25"/>
      <c r="Q16" s="24"/>
      <c r="R16" s="24"/>
      <c r="S16" s="24"/>
      <c r="T16" s="24"/>
    </row>
    <row r="17" spans="1:20" s="23" customFormat="1" ht="13" x14ac:dyDescent="0.3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H19</f>
        <v>-7293000</v>
      </c>
      <c r="I17" s="12">
        <f>I19</f>
        <v>-7293000</v>
      </c>
      <c r="J17" s="12">
        <v>0</v>
      </c>
      <c r="K17" s="12">
        <v>0</v>
      </c>
      <c r="L17" s="12">
        <f t="shared" si="1"/>
        <v>-7293000</v>
      </c>
      <c r="M17" s="12">
        <f t="shared" si="2"/>
        <v>-7293000</v>
      </c>
      <c r="O17" s="25"/>
      <c r="P17" s="25"/>
      <c r="Q17" s="24"/>
      <c r="R17" s="24"/>
      <c r="S17" s="24"/>
      <c r="T17" s="24"/>
    </row>
    <row r="18" spans="1:20" s="23" customFormat="1" ht="13" x14ac:dyDescent="0.3">
      <c r="A18" s="15" t="s">
        <v>120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>H19</f>
        <v>-7293000</v>
      </c>
      <c r="I18" s="16">
        <f>I19</f>
        <v>-7293000</v>
      </c>
      <c r="J18" s="16">
        <v>0</v>
      </c>
      <c r="K18" s="16">
        <v>0</v>
      </c>
      <c r="L18" s="16">
        <f t="shared" si="1"/>
        <v>-7293000</v>
      </c>
      <c r="M18" s="16">
        <f t="shared" si="2"/>
        <v>-7293000</v>
      </c>
      <c r="O18" s="25"/>
      <c r="P18" s="25"/>
      <c r="Q18" s="24"/>
      <c r="R18" s="24"/>
      <c r="S18" s="24"/>
      <c r="T18" s="24"/>
    </row>
    <row r="19" spans="1:20" s="23" customFormat="1" ht="13" x14ac:dyDescent="0.3">
      <c r="A19" s="13" t="s">
        <v>119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-7293000</v>
      </c>
      <c r="I19" s="14">
        <v>-7293000</v>
      </c>
      <c r="J19" s="14">
        <v>0</v>
      </c>
      <c r="K19" s="14">
        <v>0</v>
      </c>
      <c r="L19" s="14">
        <f t="shared" si="1"/>
        <v>-7293000</v>
      </c>
      <c r="M19" s="14">
        <f t="shared" si="2"/>
        <v>-7293000</v>
      </c>
      <c r="O19" s="25"/>
      <c r="P19" s="25"/>
      <c r="Q19" s="24"/>
      <c r="R19" s="24"/>
      <c r="S19" s="24"/>
      <c r="T19" s="24"/>
    </row>
    <row r="20" spans="1:20" s="23" customFormat="1" ht="13" x14ac:dyDescent="0.3">
      <c r="A20" s="9" t="s">
        <v>5</v>
      </c>
      <c r="B20" s="10">
        <v>-80000</v>
      </c>
      <c r="C20" s="10">
        <v>-80000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f t="shared" si="1"/>
        <v>-80000</v>
      </c>
      <c r="M20" s="10">
        <f t="shared" si="2"/>
        <v>-80000</v>
      </c>
      <c r="O20" s="25"/>
      <c r="P20" s="25"/>
      <c r="Q20" s="24"/>
      <c r="R20" s="24"/>
      <c r="S20" s="24"/>
      <c r="T20" s="24"/>
    </row>
    <row r="21" spans="1:20" s="23" customFormat="1" ht="13" x14ac:dyDescent="0.3">
      <c r="A21" s="11" t="s">
        <v>6</v>
      </c>
      <c r="B21" s="12">
        <v>-80000</v>
      </c>
      <c r="C21" s="12">
        <v>-80000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f t="shared" si="1"/>
        <v>-80000</v>
      </c>
      <c r="M21" s="12">
        <f t="shared" si="2"/>
        <v>-80000</v>
      </c>
      <c r="O21" s="25"/>
      <c r="P21" s="25"/>
      <c r="Q21" s="24"/>
      <c r="R21" s="24"/>
      <c r="S21" s="24"/>
      <c r="T21" s="24"/>
    </row>
    <row r="22" spans="1:20" s="23" customFormat="1" ht="13" x14ac:dyDescent="0.3">
      <c r="A22" s="13" t="s">
        <v>53</v>
      </c>
      <c r="B22" s="14">
        <v>-80000</v>
      </c>
      <c r="C22" s="14">
        <v>-80000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1"/>
        <v>-80000</v>
      </c>
      <c r="M22" s="14">
        <f t="shared" si="2"/>
        <v>-80000</v>
      </c>
      <c r="O22" s="25"/>
      <c r="P22" s="25"/>
      <c r="Q22" s="24"/>
      <c r="R22" s="24"/>
      <c r="S22" s="24"/>
      <c r="T22" s="24"/>
    </row>
    <row r="23" spans="1:20" s="23" customFormat="1" ht="13" x14ac:dyDescent="0.3">
      <c r="A23" s="9" t="s">
        <v>7</v>
      </c>
      <c r="B23" s="10">
        <v>-14880522</v>
      </c>
      <c r="C23" s="10">
        <v>-7379000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f t="shared" si="1"/>
        <v>-14880522</v>
      </c>
      <c r="M23" s="10">
        <f t="shared" si="2"/>
        <v>-7379000</v>
      </c>
      <c r="O23" s="25"/>
      <c r="P23" s="25"/>
      <c r="Q23" s="24"/>
      <c r="R23" s="24"/>
      <c r="S23" s="24"/>
      <c r="T23" s="24"/>
    </row>
    <row r="24" spans="1:20" s="23" customFormat="1" ht="13" x14ac:dyDescent="0.3">
      <c r="A24" s="11" t="s">
        <v>6</v>
      </c>
      <c r="B24" s="12">
        <v>-14843522</v>
      </c>
      <c r="C24" s="12">
        <v>-7342000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f t="shared" si="1"/>
        <v>-14843522</v>
      </c>
      <c r="M24" s="12">
        <f t="shared" si="2"/>
        <v>-7342000</v>
      </c>
      <c r="O24" s="25"/>
      <c r="P24" s="25"/>
      <c r="Q24" s="24"/>
      <c r="R24" s="24"/>
      <c r="S24" s="24"/>
      <c r="T24" s="24"/>
    </row>
    <row r="25" spans="1:20" s="23" customFormat="1" ht="13" x14ac:dyDescent="0.3">
      <c r="A25" s="13" t="s">
        <v>54</v>
      </c>
      <c r="B25" s="14">
        <v>-7342000</v>
      </c>
      <c r="C25" s="14">
        <v>-7342000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f t="shared" si="1"/>
        <v>-7342000</v>
      </c>
      <c r="M25" s="14">
        <f t="shared" si="2"/>
        <v>-7342000</v>
      </c>
      <c r="O25" s="25"/>
      <c r="P25" s="25"/>
      <c r="Q25" s="24"/>
      <c r="R25" s="24"/>
      <c r="S25" s="24"/>
      <c r="T25" s="24"/>
    </row>
    <row r="26" spans="1:20" s="23" customFormat="1" ht="13" x14ac:dyDescent="0.3">
      <c r="A26" s="13" t="s">
        <v>55</v>
      </c>
      <c r="B26" s="14">
        <v>-5083334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f t="shared" si="1"/>
        <v>-5083334</v>
      </c>
      <c r="M26" s="14">
        <f t="shared" si="2"/>
        <v>0</v>
      </c>
      <c r="O26" s="25"/>
      <c r="P26" s="25"/>
      <c r="Q26" s="24"/>
      <c r="R26" s="24"/>
      <c r="S26" s="24"/>
      <c r="T26" s="24"/>
    </row>
    <row r="27" spans="1:20" s="23" customFormat="1" ht="15" x14ac:dyDescent="0.4">
      <c r="A27" s="13" t="s">
        <v>56</v>
      </c>
      <c r="B27" s="14">
        <v>-1218188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f t="shared" si="1"/>
        <v>-1218188</v>
      </c>
      <c r="M27" s="14">
        <f t="shared" si="2"/>
        <v>0</v>
      </c>
      <c r="O27" s="25"/>
      <c r="P27" s="25"/>
      <c r="Q27" s="24"/>
      <c r="R27" s="24"/>
      <c r="S27" s="24"/>
      <c r="T27" s="24"/>
    </row>
    <row r="28" spans="1:20" s="23" customFormat="1" ht="13" x14ac:dyDescent="0.3">
      <c r="A28" s="13" t="s">
        <v>57</v>
      </c>
      <c r="B28" s="14">
        <v>-1200000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f t="shared" si="1"/>
        <v>-1200000</v>
      </c>
      <c r="M28" s="14">
        <f t="shared" si="2"/>
        <v>0</v>
      </c>
      <c r="O28" s="25"/>
      <c r="P28" s="25"/>
      <c r="Q28" s="24"/>
      <c r="R28" s="24"/>
      <c r="S28" s="24"/>
      <c r="T28" s="24"/>
    </row>
    <row r="29" spans="1:20" s="23" customFormat="1" ht="13" x14ac:dyDescent="0.3">
      <c r="A29" s="11" t="s">
        <v>4</v>
      </c>
      <c r="B29" s="12">
        <v>-37000</v>
      </c>
      <c r="C29" s="12">
        <v>-37000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f t="shared" si="1"/>
        <v>-37000</v>
      </c>
      <c r="M29" s="12">
        <f t="shared" si="2"/>
        <v>-37000</v>
      </c>
      <c r="O29" s="25"/>
      <c r="P29" s="25"/>
      <c r="Q29" s="24"/>
      <c r="R29" s="24"/>
      <c r="S29" s="24"/>
      <c r="T29" s="24"/>
    </row>
    <row r="30" spans="1:20" s="23" customFormat="1" ht="13" x14ac:dyDescent="0.3">
      <c r="A30" s="17" t="s">
        <v>8</v>
      </c>
      <c r="B30" s="16">
        <v>-37000</v>
      </c>
      <c r="C30" s="16">
        <v>-37000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f t="shared" si="1"/>
        <v>-37000</v>
      </c>
      <c r="M30" s="16">
        <f t="shared" si="2"/>
        <v>-37000</v>
      </c>
      <c r="O30" s="25"/>
      <c r="P30" s="25"/>
      <c r="Q30" s="24"/>
      <c r="R30" s="24"/>
      <c r="S30" s="24"/>
      <c r="T30" s="24"/>
    </row>
    <row r="31" spans="1:20" s="23" customFormat="1" ht="13" x14ac:dyDescent="0.3">
      <c r="A31" s="13" t="s">
        <v>58</v>
      </c>
      <c r="B31" s="14">
        <v>-37000</v>
      </c>
      <c r="C31" s="14">
        <v>-37000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f t="shared" si="1"/>
        <v>-37000</v>
      </c>
      <c r="M31" s="14">
        <f t="shared" si="2"/>
        <v>-37000</v>
      </c>
      <c r="O31" s="25"/>
      <c r="P31" s="25"/>
      <c r="Q31" s="24"/>
      <c r="R31" s="24"/>
      <c r="S31" s="24"/>
      <c r="T31" s="24"/>
    </row>
    <row r="32" spans="1:20" s="23" customFormat="1" ht="13" x14ac:dyDescent="0.3">
      <c r="A32" s="9" t="s">
        <v>9</v>
      </c>
      <c r="B32" s="10">
        <v>-577598803</v>
      </c>
      <c r="C32" s="10">
        <v>-20622500</v>
      </c>
      <c r="D32" s="10">
        <v>0</v>
      </c>
      <c r="E32" s="10">
        <v>0</v>
      </c>
      <c r="F32" s="10">
        <f>F33</f>
        <v>1500000</v>
      </c>
      <c r="G32" s="10">
        <f>G33</f>
        <v>1500000</v>
      </c>
      <c r="H32" s="10">
        <v>0</v>
      </c>
      <c r="I32" s="10">
        <v>0</v>
      </c>
      <c r="J32" s="10">
        <f>J33</f>
        <v>-1948333</v>
      </c>
      <c r="K32" s="10">
        <f>K33</f>
        <v>-1948333</v>
      </c>
      <c r="L32" s="10">
        <f t="shared" si="1"/>
        <v>-578047136</v>
      </c>
      <c r="M32" s="10">
        <f t="shared" si="2"/>
        <v>-21070833</v>
      </c>
      <c r="O32" s="25"/>
      <c r="P32" s="25"/>
      <c r="Q32" s="24"/>
      <c r="R32" s="24"/>
      <c r="S32" s="24"/>
      <c r="T32" s="24"/>
    </row>
    <row r="33" spans="1:20" s="23" customFormat="1" ht="13" x14ac:dyDescent="0.3">
      <c r="A33" s="11" t="s">
        <v>6</v>
      </c>
      <c r="B33" s="12">
        <v>-23892500</v>
      </c>
      <c r="C33" s="12">
        <v>-6742500</v>
      </c>
      <c r="D33" s="12">
        <v>0</v>
      </c>
      <c r="E33" s="12">
        <v>0</v>
      </c>
      <c r="F33" s="12">
        <f>SUM(F34:F45)</f>
        <v>1500000</v>
      </c>
      <c r="G33" s="12">
        <f>SUM(G34:G45)</f>
        <v>1500000</v>
      </c>
      <c r="H33" s="12">
        <f t="shared" ref="H33:I33" si="3">SUM(H34:H45)</f>
        <v>0</v>
      </c>
      <c r="I33" s="12">
        <f t="shared" si="3"/>
        <v>0</v>
      </c>
      <c r="J33" s="12">
        <f>SUM(J34:J46)</f>
        <v>-1948333</v>
      </c>
      <c r="K33" s="12">
        <f>SUM(K34:K46)</f>
        <v>-1948333</v>
      </c>
      <c r="L33" s="12">
        <f t="shared" si="1"/>
        <v>-24340833</v>
      </c>
      <c r="M33" s="12">
        <f t="shared" si="2"/>
        <v>-7190833</v>
      </c>
      <c r="O33" s="25"/>
      <c r="P33" s="25"/>
      <c r="Q33" s="24"/>
      <c r="R33" s="24"/>
      <c r="S33" s="24"/>
      <c r="T33" s="24"/>
    </row>
    <row r="34" spans="1:20" s="23" customFormat="1" ht="13" x14ac:dyDescent="0.3">
      <c r="A34" s="13" t="s">
        <v>59</v>
      </c>
      <c r="B34" s="14">
        <v>-333333</v>
      </c>
      <c r="C34" s="14">
        <v>-333333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/>
      <c r="K34" s="14"/>
      <c r="L34" s="14">
        <f t="shared" si="1"/>
        <v>-333333</v>
      </c>
      <c r="M34" s="14">
        <f t="shared" si="2"/>
        <v>-333333</v>
      </c>
      <c r="O34" s="25"/>
      <c r="P34" s="25"/>
      <c r="Q34" s="24"/>
      <c r="R34" s="24"/>
      <c r="S34" s="24"/>
      <c r="T34" s="24"/>
    </row>
    <row r="35" spans="1:20" s="23" customFormat="1" ht="13" x14ac:dyDescent="0.3">
      <c r="A35" s="13" t="s">
        <v>60</v>
      </c>
      <c r="B35" s="14">
        <v>-166667</v>
      </c>
      <c r="C35" s="14">
        <v>-166667</v>
      </c>
      <c r="D35" s="14">
        <v>166667</v>
      </c>
      <c r="E35" s="14">
        <v>166667</v>
      </c>
      <c r="F35" s="14">
        <v>0</v>
      </c>
      <c r="G35" s="14">
        <v>0</v>
      </c>
      <c r="H35" s="14">
        <v>0</v>
      </c>
      <c r="I35" s="14">
        <v>0</v>
      </c>
      <c r="J35" s="14"/>
      <c r="K35" s="14"/>
      <c r="L35" s="14">
        <f t="shared" si="1"/>
        <v>0</v>
      </c>
      <c r="M35" s="14">
        <f t="shared" si="2"/>
        <v>0</v>
      </c>
      <c r="O35" s="25"/>
      <c r="P35" s="25"/>
      <c r="Q35" s="24"/>
      <c r="R35" s="24"/>
      <c r="S35" s="24"/>
      <c r="T35" s="24"/>
    </row>
    <row r="36" spans="1:20" s="23" customFormat="1" ht="13" x14ac:dyDescent="0.3">
      <c r="A36" s="13" t="s">
        <v>61</v>
      </c>
      <c r="B36" s="14">
        <v>-1970833</v>
      </c>
      <c r="C36" s="14">
        <v>-1970833</v>
      </c>
      <c r="D36" s="14">
        <v>0</v>
      </c>
      <c r="E36" s="14">
        <v>0</v>
      </c>
      <c r="F36" s="14">
        <v>1500000</v>
      </c>
      <c r="G36" s="14">
        <v>1500000</v>
      </c>
      <c r="H36" s="14">
        <v>0</v>
      </c>
      <c r="I36" s="14">
        <v>0</v>
      </c>
      <c r="J36" s="14"/>
      <c r="K36" s="14"/>
      <c r="L36" s="14">
        <f t="shared" si="1"/>
        <v>-470833</v>
      </c>
      <c r="M36" s="14">
        <f t="shared" si="2"/>
        <v>-470833</v>
      </c>
      <c r="O36" s="25"/>
      <c r="P36" s="25"/>
      <c r="Q36" s="24"/>
      <c r="R36" s="24"/>
      <c r="S36" s="24"/>
      <c r="T36" s="24"/>
    </row>
    <row r="37" spans="1:20" s="23" customFormat="1" ht="13" x14ac:dyDescent="0.3">
      <c r="A37" s="13" t="s">
        <v>62</v>
      </c>
      <c r="B37" s="14">
        <v>-380000</v>
      </c>
      <c r="C37" s="14">
        <v>-380000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-400000</v>
      </c>
      <c r="K37" s="14">
        <v>-400000</v>
      </c>
      <c r="L37" s="14">
        <f t="shared" si="1"/>
        <v>-780000</v>
      </c>
      <c r="M37" s="14">
        <f t="shared" si="2"/>
        <v>-780000</v>
      </c>
      <c r="O37" s="25"/>
      <c r="P37" s="25"/>
      <c r="Q37" s="24"/>
      <c r="R37" s="24"/>
      <c r="S37" s="24"/>
      <c r="T37" s="24"/>
    </row>
    <row r="38" spans="1:20" s="23" customFormat="1" ht="13" x14ac:dyDescent="0.3">
      <c r="A38" s="13" t="s">
        <v>63</v>
      </c>
      <c r="B38" s="14">
        <v>-516667</v>
      </c>
      <c r="C38" s="14">
        <v>-516667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-213000</v>
      </c>
      <c r="K38" s="14">
        <v>-213000</v>
      </c>
      <c r="L38" s="14">
        <f t="shared" si="1"/>
        <v>-729667</v>
      </c>
      <c r="M38" s="14">
        <f t="shared" si="2"/>
        <v>-729667</v>
      </c>
      <c r="O38" s="25"/>
      <c r="P38" s="25"/>
      <c r="Q38" s="24"/>
      <c r="R38" s="24"/>
      <c r="S38" s="24"/>
      <c r="T38" s="24"/>
    </row>
    <row r="39" spans="1:20" s="23" customFormat="1" ht="13" x14ac:dyDescent="0.3">
      <c r="A39" s="13" t="s">
        <v>64</v>
      </c>
      <c r="B39" s="14">
        <v>-1500000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/>
      <c r="K39" s="14"/>
      <c r="L39" s="14">
        <f t="shared" si="1"/>
        <v>-1500000</v>
      </c>
      <c r="M39" s="14">
        <f t="shared" si="2"/>
        <v>0</v>
      </c>
      <c r="O39" s="25"/>
      <c r="P39" s="25"/>
      <c r="Q39" s="24"/>
      <c r="R39" s="24"/>
      <c r="S39" s="24"/>
      <c r="T39" s="24"/>
    </row>
    <row r="40" spans="1:20" s="23" customFormat="1" ht="13" x14ac:dyDescent="0.3">
      <c r="A40" s="13" t="s">
        <v>65</v>
      </c>
      <c r="B40" s="14">
        <v>-6800000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/>
      <c r="K40" s="14"/>
      <c r="L40" s="14">
        <f t="shared" si="1"/>
        <v>-6800000</v>
      </c>
      <c r="M40" s="14">
        <f t="shared" si="2"/>
        <v>0</v>
      </c>
      <c r="O40" s="25"/>
      <c r="P40" s="25"/>
      <c r="Q40" s="24"/>
      <c r="R40" s="24"/>
      <c r="S40" s="24"/>
      <c r="T40" s="24"/>
    </row>
    <row r="41" spans="1:20" s="23" customFormat="1" ht="13" x14ac:dyDescent="0.3">
      <c r="A41" s="13" t="s">
        <v>66</v>
      </c>
      <c r="B41" s="14">
        <v>-500000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/>
      <c r="K41" s="14"/>
      <c r="L41" s="14">
        <f t="shared" si="1"/>
        <v>-500000</v>
      </c>
      <c r="M41" s="14">
        <f t="shared" si="2"/>
        <v>0</v>
      </c>
      <c r="O41" s="25"/>
      <c r="P41" s="25"/>
      <c r="Q41" s="24"/>
      <c r="R41" s="24"/>
      <c r="S41" s="24"/>
      <c r="T41" s="24"/>
    </row>
    <row r="42" spans="1:20" s="23" customFormat="1" ht="13" x14ac:dyDescent="0.3">
      <c r="A42" s="13" t="s">
        <v>67</v>
      </c>
      <c r="B42" s="14">
        <v>-375000</v>
      </c>
      <c r="C42" s="14">
        <v>-375000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/>
      <c r="K42" s="14"/>
      <c r="L42" s="14">
        <f t="shared" si="1"/>
        <v>-375000</v>
      </c>
      <c r="M42" s="14">
        <f t="shared" si="2"/>
        <v>-375000</v>
      </c>
      <c r="O42" s="25"/>
      <c r="P42" s="25"/>
      <c r="Q42" s="24"/>
      <c r="R42" s="24"/>
      <c r="S42" s="24"/>
      <c r="T42" s="24"/>
    </row>
    <row r="43" spans="1:20" s="23" customFormat="1" ht="13" x14ac:dyDescent="0.3">
      <c r="A43" s="13" t="s">
        <v>68</v>
      </c>
      <c r="B43" s="14">
        <v>-3000000</v>
      </c>
      <c r="C43" s="14">
        <v>-3000000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-1100000</v>
      </c>
      <c r="K43" s="14">
        <v>-1100000</v>
      </c>
      <c r="L43" s="14">
        <f t="shared" si="1"/>
        <v>-4100000</v>
      </c>
      <c r="M43" s="14">
        <f t="shared" si="2"/>
        <v>-4100000</v>
      </c>
      <c r="O43" s="25"/>
      <c r="P43" s="25"/>
      <c r="Q43" s="24"/>
      <c r="R43" s="24"/>
      <c r="S43" s="24"/>
      <c r="T43" s="24"/>
    </row>
    <row r="44" spans="1:20" s="23" customFormat="1" ht="13" x14ac:dyDescent="0.3">
      <c r="A44" s="13" t="s">
        <v>69</v>
      </c>
      <c r="B44" s="14">
        <v>-8350000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/>
      <c r="K44" s="14"/>
      <c r="L44" s="14">
        <f t="shared" si="1"/>
        <v>-8350000</v>
      </c>
      <c r="M44" s="14">
        <f t="shared" si="2"/>
        <v>0</v>
      </c>
      <c r="O44" s="25"/>
      <c r="P44" s="25"/>
      <c r="Q44" s="24"/>
      <c r="R44" s="24"/>
      <c r="S44" s="24"/>
      <c r="T44" s="24"/>
    </row>
    <row r="45" spans="1:20" s="23" customFormat="1" ht="13" x14ac:dyDescent="0.3">
      <c r="A45" s="13" t="s">
        <v>117</v>
      </c>
      <c r="B45" s="14">
        <v>0</v>
      </c>
      <c r="C45" s="14">
        <v>0</v>
      </c>
      <c r="D45" s="14">
        <v>-166667</v>
      </c>
      <c r="E45" s="14">
        <v>-166667</v>
      </c>
      <c r="F45" s="14">
        <v>0</v>
      </c>
      <c r="G45" s="14">
        <v>0</v>
      </c>
      <c r="H45" s="14">
        <v>0</v>
      </c>
      <c r="I45" s="14">
        <v>0</v>
      </c>
      <c r="J45" s="14"/>
      <c r="K45" s="14"/>
      <c r="L45" s="14">
        <f t="shared" si="1"/>
        <v>-166667</v>
      </c>
      <c r="M45" s="14">
        <f t="shared" si="2"/>
        <v>-166667</v>
      </c>
      <c r="O45" s="25"/>
      <c r="P45" s="25"/>
      <c r="Q45" s="24"/>
      <c r="R45" s="24"/>
      <c r="S45" s="24"/>
      <c r="T45" s="24"/>
    </row>
    <row r="46" spans="1:20" s="23" customFormat="1" ht="13" x14ac:dyDescent="0.3">
      <c r="A46" s="13" t="s">
        <v>123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-235333</v>
      </c>
      <c r="K46" s="14">
        <v>-235333</v>
      </c>
      <c r="L46" s="14">
        <f t="shared" si="1"/>
        <v>-235333</v>
      </c>
      <c r="M46" s="14">
        <f t="shared" si="2"/>
        <v>-235333</v>
      </c>
      <c r="O46" s="25"/>
      <c r="P46" s="25"/>
      <c r="Q46" s="24"/>
      <c r="R46" s="24"/>
      <c r="S46" s="24"/>
      <c r="T46" s="24"/>
    </row>
    <row r="47" spans="1:20" s="23" customFormat="1" ht="13" x14ac:dyDescent="0.3">
      <c r="A47" s="11" t="s">
        <v>4</v>
      </c>
      <c r="B47" s="12">
        <v>-553706303</v>
      </c>
      <c r="C47" s="12">
        <v>-13880000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 t="shared" si="1"/>
        <v>-553706303</v>
      </c>
      <c r="M47" s="12">
        <f t="shared" si="2"/>
        <v>-13880000</v>
      </c>
      <c r="O47" s="25"/>
      <c r="P47" s="25"/>
      <c r="Q47" s="24"/>
      <c r="R47" s="24"/>
      <c r="S47" s="24"/>
      <c r="T47" s="24"/>
    </row>
    <row r="48" spans="1:20" s="23" customFormat="1" ht="13" x14ac:dyDescent="0.3">
      <c r="A48" s="15" t="s">
        <v>10</v>
      </c>
      <c r="B48" s="16">
        <v>-308916713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f t="shared" si="1"/>
        <v>-308916713</v>
      </c>
      <c r="M48" s="16">
        <f t="shared" si="2"/>
        <v>0</v>
      </c>
      <c r="O48" s="25"/>
      <c r="P48" s="25"/>
      <c r="Q48" s="24"/>
      <c r="R48" s="24"/>
      <c r="S48" s="24"/>
      <c r="T48" s="24"/>
    </row>
    <row r="49" spans="1:20" s="23" customFormat="1" ht="13" x14ac:dyDescent="0.3">
      <c r="A49" s="13" t="s">
        <v>70</v>
      </c>
      <c r="B49" s="14">
        <v>-160009596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f t="shared" si="1"/>
        <v>-160009596</v>
      </c>
      <c r="M49" s="14">
        <f t="shared" si="2"/>
        <v>0</v>
      </c>
      <c r="O49" s="25"/>
      <c r="P49" s="25"/>
      <c r="Q49" s="24"/>
      <c r="R49" s="24"/>
      <c r="S49" s="24"/>
      <c r="T49" s="24"/>
    </row>
    <row r="50" spans="1:20" s="23" customFormat="1" ht="13" x14ac:dyDescent="0.3">
      <c r="A50" s="13" t="s">
        <v>71</v>
      </c>
      <c r="B50" s="14">
        <v>-88639235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f t="shared" si="1"/>
        <v>-88639235</v>
      </c>
      <c r="M50" s="14">
        <f t="shared" si="2"/>
        <v>0</v>
      </c>
      <c r="O50" s="25"/>
      <c r="P50" s="25"/>
      <c r="Q50" s="24"/>
      <c r="R50" s="24"/>
      <c r="S50" s="24"/>
      <c r="T50" s="24"/>
    </row>
    <row r="51" spans="1:20" s="23" customFormat="1" ht="13" x14ac:dyDescent="0.3">
      <c r="A51" s="13" t="s">
        <v>72</v>
      </c>
      <c r="B51" s="14">
        <v>-15000000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f t="shared" si="1"/>
        <v>-15000000</v>
      </c>
      <c r="M51" s="14">
        <f t="shared" si="2"/>
        <v>0</v>
      </c>
      <c r="O51" s="25"/>
      <c r="P51" s="25"/>
      <c r="Q51" s="24"/>
      <c r="R51" s="24"/>
      <c r="S51" s="24"/>
      <c r="T51" s="24"/>
    </row>
    <row r="52" spans="1:20" s="23" customFormat="1" ht="13" x14ac:dyDescent="0.3">
      <c r="A52" s="13" t="s">
        <v>73</v>
      </c>
      <c r="B52" s="14">
        <v>-6000000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f t="shared" si="1"/>
        <v>-6000000</v>
      </c>
      <c r="M52" s="14">
        <f t="shared" si="2"/>
        <v>0</v>
      </c>
      <c r="O52" s="25"/>
      <c r="P52" s="25"/>
      <c r="Q52" s="24"/>
      <c r="R52" s="24"/>
      <c r="S52" s="24"/>
      <c r="T52" s="24"/>
    </row>
    <row r="53" spans="1:20" s="23" customFormat="1" ht="13" x14ac:dyDescent="0.3">
      <c r="A53" s="13" t="s">
        <v>74</v>
      </c>
      <c r="B53" s="14">
        <v>-39267882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f t="shared" si="1"/>
        <v>-39267882</v>
      </c>
      <c r="M53" s="14">
        <f t="shared" si="2"/>
        <v>0</v>
      </c>
      <c r="O53" s="25"/>
      <c r="P53" s="25"/>
      <c r="Q53" s="24"/>
      <c r="R53" s="24"/>
      <c r="S53" s="24"/>
      <c r="T53" s="24"/>
    </row>
    <row r="54" spans="1:20" s="23" customFormat="1" ht="13" x14ac:dyDescent="0.3">
      <c r="A54" s="15" t="s">
        <v>11</v>
      </c>
      <c r="B54" s="16">
        <v>-132580000</v>
      </c>
      <c r="C54" s="16">
        <v>-2580000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f t="shared" si="1"/>
        <v>-132580000</v>
      </c>
      <c r="M54" s="16">
        <f t="shared" si="2"/>
        <v>-2580000</v>
      </c>
      <c r="O54" s="25"/>
      <c r="P54" s="25"/>
      <c r="Q54" s="24"/>
      <c r="R54" s="24"/>
      <c r="S54" s="24"/>
      <c r="T54" s="24"/>
    </row>
    <row r="55" spans="1:20" s="23" customFormat="1" ht="13" x14ac:dyDescent="0.3">
      <c r="A55" s="13" t="s">
        <v>75</v>
      </c>
      <c r="B55" s="14">
        <v>-2580000</v>
      </c>
      <c r="C55" s="14">
        <v>-2580000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f t="shared" si="1"/>
        <v>-2580000</v>
      </c>
      <c r="M55" s="14">
        <f t="shared" si="2"/>
        <v>-2580000</v>
      </c>
      <c r="O55" s="25"/>
      <c r="P55" s="25"/>
      <c r="Q55" s="24"/>
      <c r="R55" s="24"/>
      <c r="S55" s="24"/>
      <c r="T55" s="24"/>
    </row>
    <row r="56" spans="1:20" s="23" customFormat="1" ht="13" x14ac:dyDescent="0.3">
      <c r="A56" s="13" t="s">
        <v>76</v>
      </c>
      <c r="B56" s="14">
        <v>-130000000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f t="shared" si="1"/>
        <v>-130000000</v>
      </c>
      <c r="M56" s="14">
        <f t="shared" si="2"/>
        <v>0</v>
      </c>
      <c r="O56" s="25"/>
      <c r="P56" s="25"/>
      <c r="Q56" s="24"/>
      <c r="R56" s="24"/>
      <c r="S56" s="24"/>
      <c r="T56" s="24"/>
    </row>
    <row r="57" spans="1:20" s="23" customFormat="1" ht="13" x14ac:dyDescent="0.3">
      <c r="A57" s="15" t="s">
        <v>12</v>
      </c>
      <c r="B57" s="16">
        <v>-3800000</v>
      </c>
      <c r="C57" s="16">
        <v>-3800000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f t="shared" si="1"/>
        <v>-3800000</v>
      </c>
      <c r="M57" s="16">
        <f t="shared" si="2"/>
        <v>-3800000</v>
      </c>
      <c r="O57" s="25"/>
      <c r="P57" s="25"/>
      <c r="Q57" s="24"/>
      <c r="R57" s="24"/>
      <c r="S57" s="24"/>
      <c r="T57" s="24"/>
    </row>
    <row r="58" spans="1:20" s="23" customFormat="1" ht="13" x14ac:dyDescent="0.3">
      <c r="A58" s="13" t="s">
        <v>77</v>
      </c>
      <c r="B58" s="14">
        <v>-3800000</v>
      </c>
      <c r="C58" s="14">
        <v>-3800000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f t="shared" si="1"/>
        <v>-3800000</v>
      </c>
      <c r="M58" s="14">
        <f t="shared" si="2"/>
        <v>-3800000</v>
      </c>
      <c r="O58" s="25"/>
      <c r="P58" s="25"/>
      <c r="Q58" s="24"/>
      <c r="R58" s="24"/>
      <c r="S58" s="24"/>
      <c r="T58" s="24"/>
    </row>
    <row r="59" spans="1:20" s="23" customFormat="1" ht="13" x14ac:dyDescent="0.3">
      <c r="A59" s="15" t="s">
        <v>13</v>
      </c>
      <c r="B59" s="16">
        <v>-5000000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f t="shared" si="1"/>
        <v>-5000000</v>
      </c>
      <c r="M59" s="16">
        <f t="shared" si="2"/>
        <v>0</v>
      </c>
      <c r="O59" s="25"/>
      <c r="P59" s="25"/>
      <c r="Q59" s="24"/>
      <c r="R59" s="24"/>
      <c r="S59" s="24"/>
      <c r="T59" s="24"/>
    </row>
    <row r="60" spans="1:20" s="23" customFormat="1" ht="13" x14ac:dyDescent="0.3">
      <c r="A60" s="13" t="s">
        <v>78</v>
      </c>
      <c r="B60" s="14">
        <v>-5000000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f t="shared" si="1"/>
        <v>-5000000</v>
      </c>
      <c r="M60" s="14">
        <f t="shared" si="2"/>
        <v>0</v>
      </c>
      <c r="O60" s="25"/>
      <c r="P60" s="25"/>
      <c r="Q60" s="24"/>
      <c r="R60" s="24"/>
      <c r="S60" s="24"/>
      <c r="T60" s="24"/>
    </row>
    <row r="61" spans="1:20" s="23" customFormat="1" ht="13" x14ac:dyDescent="0.3">
      <c r="A61" s="15" t="s">
        <v>14</v>
      </c>
      <c r="B61" s="16">
        <v>-874532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f t="shared" si="1"/>
        <v>-874532</v>
      </c>
      <c r="M61" s="16">
        <f t="shared" si="2"/>
        <v>0</v>
      </c>
      <c r="O61" s="25"/>
      <c r="P61" s="25"/>
      <c r="Q61" s="24"/>
      <c r="R61" s="24"/>
      <c r="S61" s="24"/>
      <c r="T61" s="24"/>
    </row>
    <row r="62" spans="1:20" s="23" customFormat="1" ht="13" x14ac:dyDescent="0.3">
      <c r="A62" s="13" t="s">
        <v>79</v>
      </c>
      <c r="B62" s="14">
        <v>-145961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f t="shared" si="1"/>
        <v>-145961</v>
      </c>
      <c r="M62" s="14">
        <f t="shared" si="2"/>
        <v>0</v>
      </c>
      <c r="O62" s="25"/>
      <c r="P62" s="25"/>
      <c r="Q62" s="24"/>
      <c r="R62" s="24"/>
      <c r="S62" s="24"/>
      <c r="T62" s="24"/>
    </row>
    <row r="63" spans="1:20" s="23" customFormat="1" ht="13" x14ac:dyDescent="0.3">
      <c r="A63" s="13" t="s">
        <v>80</v>
      </c>
      <c r="B63" s="14">
        <v>-728571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f t="shared" si="1"/>
        <v>-728571</v>
      </c>
      <c r="M63" s="14">
        <f t="shared" si="2"/>
        <v>0</v>
      </c>
      <c r="O63" s="25"/>
      <c r="P63" s="25"/>
      <c r="Q63" s="24"/>
      <c r="R63" s="24"/>
      <c r="S63" s="24"/>
      <c r="T63" s="24"/>
    </row>
    <row r="64" spans="1:20" s="23" customFormat="1" ht="13" x14ac:dyDescent="0.3">
      <c r="A64" s="15" t="s">
        <v>15</v>
      </c>
      <c r="B64" s="16">
        <v>-1870975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f t="shared" si="1"/>
        <v>-1870975</v>
      </c>
      <c r="M64" s="16">
        <f t="shared" si="2"/>
        <v>0</v>
      </c>
      <c r="O64" s="25"/>
      <c r="P64" s="25"/>
      <c r="Q64" s="24"/>
      <c r="R64" s="24"/>
      <c r="S64" s="24"/>
      <c r="T64" s="24"/>
    </row>
    <row r="65" spans="1:20" s="23" customFormat="1" ht="13" x14ac:dyDescent="0.3">
      <c r="A65" s="13" t="s">
        <v>81</v>
      </c>
      <c r="B65" s="14">
        <v>-1483192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f t="shared" si="1"/>
        <v>-1483192</v>
      </c>
      <c r="M65" s="14">
        <f t="shared" si="2"/>
        <v>0</v>
      </c>
      <c r="O65" s="25"/>
      <c r="P65" s="25"/>
      <c r="Q65" s="24"/>
      <c r="R65" s="24"/>
      <c r="S65" s="24"/>
      <c r="T65" s="24"/>
    </row>
    <row r="66" spans="1:20" s="23" customFormat="1" ht="13" x14ac:dyDescent="0.3">
      <c r="A66" s="13" t="s">
        <v>82</v>
      </c>
      <c r="B66" s="14">
        <v>-387783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f t="shared" si="1"/>
        <v>-387783</v>
      </c>
      <c r="M66" s="14">
        <f t="shared" si="2"/>
        <v>0</v>
      </c>
      <c r="O66" s="25"/>
      <c r="P66" s="25"/>
      <c r="Q66" s="24"/>
      <c r="R66" s="24"/>
      <c r="S66" s="24"/>
      <c r="T66" s="24"/>
    </row>
    <row r="67" spans="1:20" s="23" customFormat="1" ht="13" x14ac:dyDescent="0.3">
      <c r="A67" s="15" t="s">
        <v>16</v>
      </c>
      <c r="B67" s="16">
        <v>-769083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f t="shared" si="1"/>
        <v>-769083</v>
      </c>
      <c r="M67" s="16">
        <f t="shared" si="2"/>
        <v>0</v>
      </c>
      <c r="O67" s="25"/>
      <c r="P67" s="25"/>
      <c r="Q67" s="24"/>
      <c r="R67" s="24"/>
      <c r="S67" s="24"/>
      <c r="T67" s="24"/>
    </row>
    <row r="68" spans="1:20" s="23" customFormat="1" ht="13" x14ac:dyDescent="0.3">
      <c r="A68" s="13" t="s">
        <v>83</v>
      </c>
      <c r="B68" s="14">
        <v>-769083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f t="shared" si="1"/>
        <v>-769083</v>
      </c>
      <c r="M68" s="14">
        <f t="shared" si="2"/>
        <v>0</v>
      </c>
      <c r="O68" s="25"/>
      <c r="P68" s="25"/>
      <c r="Q68" s="24"/>
      <c r="R68" s="24"/>
      <c r="S68" s="24"/>
      <c r="T68" s="24"/>
    </row>
    <row r="69" spans="1:20" s="23" customFormat="1" ht="13" x14ac:dyDescent="0.3">
      <c r="A69" s="15" t="s">
        <v>17</v>
      </c>
      <c r="B69" s="16">
        <v>-7500000</v>
      </c>
      <c r="C69" s="16">
        <v>-7500000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f t="shared" si="1"/>
        <v>-7500000</v>
      </c>
      <c r="M69" s="16">
        <f t="shared" si="2"/>
        <v>-7500000</v>
      </c>
      <c r="O69" s="25"/>
      <c r="P69" s="25"/>
      <c r="Q69" s="24"/>
      <c r="R69" s="24"/>
      <c r="S69" s="24"/>
      <c r="T69" s="24"/>
    </row>
    <row r="70" spans="1:20" s="23" customFormat="1" ht="13" x14ac:dyDescent="0.3">
      <c r="A70" s="13" t="s">
        <v>84</v>
      </c>
      <c r="B70" s="14">
        <v>-7500000</v>
      </c>
      <c r="C70" s="14">
        <v>-7500000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f t="shared" si="1"/>
        <v>-7500000</v>
      </c>
      <c r="M70" s="14">
        <f t="shared" si="2"/>
        <v>-7500000</v>
      </c>
      <c r="O70" s="25"/>
      <c r="P70" s="25"/>
      <c r="Q70" s="24"/>
      <c r="R70" s="24"/>
      <c r="S70" s="24"/>
      <c r="T70" s="24"/>
    </row>
    <row r="71" spans="1:20" s="23" customFormat="1" ht="13" x14ac:dyDescent="0.3">
      <c r="A71" s="15" t="s">
        <v>18</v>
      </c>
      <c r="B71" s="16">
        <v>-46895000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f t="shared" si="1"/>
        <v>-46895000</v>
      </c>
      <c r="M71" s="16">
        <f t="shared" si="2"/>
        <v>0</v>
      </c>
      <c r="O71" s="25"/>
      <c r="P71" s="25"/>
      <c r="Q71" s="24"/>
      <c r="R71" s="24"/>
      <c r="S71" s="24"/>
      <c r="T71" s="24"/>
    </row>
    <row r="72" spans="1:20" s="23" customFormat="1" ht="13" x14ac:dyDescent="0.3">
      <c r="A72" s="13" t="s">
        <v>78</v>
      </c>
      <c r="B72" s="14">
        <v>-3000000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f t="shared" si="1"/>
        <v>-3000000</v>
      </c>
      <c r="M72" s="14">
        <f t="shared" si="2"/>
        <v>0</v>
      </c>
      <c r="O72" s="25"/>
      <c r="P72" s="25"/>
      <c r="Q72" s="24"/>
      <c r="R72" s="24"/>
      <c r="S72" s="24"/>
      <c r="T72" s="24"/>
    </row>
    <row r="73" spans="1:20" s="23" customFormat="1" ht="13" x14ac:dyDescent="0.3">
      <c r="A73" s="13" t="s">
        <v>85</v>
      </c>
      <c r="B73" s="14">
        <v>-2895000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f t="shared" si="1"/>
        <v>-2895000</v>
      </c>
      <c r="M73" s="14">
        <f t="shared" si="2"/>
        <v>0</v>
      </c>
      <c r="O73" s="25"/>
      <c r="P73" s="25"/>
      <c r="Q73" s="24"/>
      <c r="R73" s="24"/>
      <c r="S73" s="24"/>
      <c r="T73" s="24"/>
    </row>
    <row r="74" spans="1:20" s="23" customFormat="1" ht="13" x14ac:dyDescent="0.3">
      <c r="A74" s="13" t="s">
        <v>86</v>
      </c>
      <c r="B74" s="14">
        <v>-41000000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f t="shared" ref="L74:L137" si="4">B74+D74+F74+H74+J74</f>
        <v>-41000000</v>
      </c>
      <c r="M74" s="14">
        <f t="shared" ref="M74:M137" si="5">C74+E74+G74+I74+K74</f>
        <v>0</v>
      </c>
      <c r="O74" s="25"/>
      <c r="P74" s="25"/>
      <c r="Q74" s="24"/>
      <c r="R74" s="24"/>
      <c r="S74" s="24"/>
      <c r="T74" s="24"/>
    </row>
    <row r="75" spans="1:20" s="23" customFormat="1" ht="13" x14ac:dyDescent="0.3">
      <c r="A75" s="15" t="s">
        <v>19</v>
      </c>
      <c r="B75" s="16">
        <v>-41000000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f t="shared" si="4"/>
        <v>-41000000</v>
      </c>
      <c r="M75" s="16">
        <f t="shared" si="5"/>
        <v>0</v>
      </c>
      <c r="O75" s="25"/>
      <c r="P75" s="25"/>
      <c r="Q75" s="24"/>
      <c r="R75" s="24"/>
      <c r="S75" s="24"/>
      <c r="T75" s="24"/>
    </row>
    <row r="76" spans="1:20" s="23" customFormat="1" ht="13" x14ac:dyDescent="0.3">
      <c r="A76" s="13" t="s">
        <v>87</v>
      </c>
      <c r="B76" s="14">
        <v>-5000000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f t="shared" si="4"/>
        <v>-5000000</v>
      </c>
      <c r="M76" s="14">
        <f t="shared" si="5"/>
        <v>0</v>
      </c>
      <c r="O76" s="25"/>
      <c r="P76" s="25"/>
      <c r="Q76" s="24"/>
      <c r="R76" s="24"/>
      <c r="S76" s="24"/>
      <c r="T76" s="24"/>
    </row>
    <row r="77" spans="1:20" s="23" customFormat="1" ht="13" x14ac:dyDescent="0.3">
      <c r="A77" s="13" t="s">
        <v>88</v>
      </c>
      <c r="B77" s="14">
        <v>-1000000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f t="shared" si="4"/>
        <v>-1000000</v>
      </c>
      <c r="M77" s="14">
        <f t="shared" si="5"/>
        <v>0</v>
      </c>
      <c r="O77" s="25"/>
      <c r="P77" s="25"/>
      <c r="Q77" s="24"/>
      <c r="R77" s="24"/>
      <c r="S77" s="24"/>
      <c r="T77" s="24"/>
    </row>
    <row r="78" spans="1:20" s="23" customFormat="1" ht="13" x14ac:dyDescent="0.3">
      <c r="A78" s="13" t="s">
        <v>89</v>
      </c>
      <c r="B78" s="14">
        <v>-2000000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f t="shared" si="4"/>
        <v>-2000000</v>
      </c>
      <c r="M78" s="14">
        <f t="shared" si="5"/>
        <v>0</v>
      </c>
      <c r="O78" s="25"/>
      <c r="P78" s="25"/>
      <c r="Q78" s="24"/>
      <c r="R78" s="24"/>
      <c r="S78" s="24"/>
      <c r="T78" s="24"/>
    </row>
    <row r="79" spans="1:20" s="23" customFormat="1" ht="13" x14ac:dyDescent="0.3">
      <c r="A79" s="13" t="s">
        <v>90</v>
      </c>
      <c r="B79" s="14">
        <v>-33000000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f t="shared" si="4"/>
        <v>-33000000</v>
      </c>
      <c r="M79" s="14">
        <f t="shared" si="5"/>
        <v>0</v>
      </c>
      <c r="O79" s="25"/>
      <c r="P79" s="25"/>
      <c r="Q79" s="24"/>
      <c r="R79" s="24"/>
      <c r="S79" s="24"/>
      <c r="T79" s="24"/>
    </row>
    <row r="80" spans="1:20" s="23" customFormat="1" ht="13" x14ac:dyDescent="0.3">
      <c r="A80" s="15" t="s">
        <v>20</v>
      </c>
      <c r="B80" s="16">
        <v>-4500000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f t="shared" si="4"/>
        <v>-4500000</v>
      </c>
      <c r="M80" s="16">
        <f t="shared" si="5"/>
        <v>0</v>
      </c>
      <c r="O80" s="25"/>
      <c r="P80" s="25"/>
      <c r="Q80" s="24"/>
      <c r="R80" s="24"/>
      <c r="S80" s="24"/>
      <c r="T80" s="24"/>
    </row>
    <row r="81" spans="1:20" s="23" customFormat="1" ht="13" x14ac:dyDescent="0.3">
      <c r="A81" s="13" t="s">
        <v>91</v>
      </c>
      <c r="B81" s="14">
        <v>-4500000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f t="shared" si="4"/>
        <v>-4500000</v>
      </c>
      <c r="M81" s="14">
        <f t="shared" si="5"/>
        <v>0</v>
      </c>
      <c r="O81" s="25"/>
      <c r="P81" s="25"/>
      <c r="Q81" s="24"/>
      <c r="R81" s="24"/>
      <c r="S81" s="24"/>
      <c r="T81" s="24"/>
    </row>
    <row r="82" spans="1:20" s="23" customFormat="1" ht="13" x14ac:dyDescent="0.3">
      <c r="A82" s="9" t="s">
        <v>21</v>
      </c>
      <c r="B82" s="10">
        <v>-29131510</v>
      </c>
      <c r="C82" s="10">
        <v>-29131510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f>J83+J86</f>
        <v>-49184</v>
      </c>
      <c r="K82" s="10">
        <f>K83+K86</f>
        <v>-49184</v>
      </c>
      <c r="L82" s="10">
        <f t="shared" si="4"/>
        <v>-29180694</v>
      </c>
      <c r="M82" s="10">
        <f t="shared" si="5"/>
        <v>-29180694</v>
      </c>
      <c r="O82" s="25"/>
      <c r="P82" s="25"/>
      <c r="Q82" s="24"/>
      <c r="R82" s="24"/>
      <c r="S82" s="24"/>
      <c r="T82" s="24"/>
    </row>
    <row r="83" spans="1:20" s="23" customFormat="1" ht="13" x14ac:dyDescent="0.3">
      <c r="A83" s="11" t="s">
        <v>6</v>
      </c>
      <c r="B83" s="12">
        <v>-43000</v>
      </c>
      <c r="C83" s="12">
        <v>-43000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f t="shared" si="4"/>
        <v>-43000</v>
      </c>
      <c r="M83" s="12">
        <f t="shared" si="5"/>
        <v>-43000</v>
      </c>
      <c r="O83" s="25"/>
      <c r="P83" s="25"/>
      <c r="Q83" s="24"/>
      <c r="R83" s="24"/>
      <c r="S83" s="24"/>
      <c r="T83" s="24"/>
    </row>
    <row r="84" spans="1:20" s="23" customFormat="1" ht="13" x14ac:dyDescent="0.3">
      <c r="A84" s="13" t="s">
        <v>92</v>
      </c>
      <c r="B84" s="14">
        <v>-23000</v>
      </c>
      <c r="C84" s="14">
        <v>-23000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f t="shared" si="4"/>
        <v>-23000</v>
      </c>
      <c r="M84" s="14">
        <f t="shared" si="5"/>
        <v>-23000</v>
      </c>
      <c r="O84" s="25"/>
      <c r="P84" s="25"/>
      <c r="Q84" s="24"/>
      <c r="R84" s="24"/>
      <c r="S84" s="24"/>
      <c r="T84" s="24"/>
    </row>
    <row r="85" spans="1:20" s="23" customFormat="1" ht="13" x14ac:dyDescent="0.3">
      <c r="A85" s="13" t="s">
        <v>93</v>
      </c>
      <c r="B85" s="14">
        <v>-20000</v>
      </c>
      <c r="C85" s="14">
        <v>-20000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f t="shared" si="4"/>
        <v>-20000</v>
      </c>
      <c r="M85" s="14">
        <f t="shared" si="5"/>
        <v>-20000</v>
      </c>
      <c r="O85" s="25"/>
      <c r="P85" s="25"/>
      <c r="Q85" s="24"/>
      <c r="R85" s="24"/>
      <c r="S85" s="24"/>
      <c r="T85" s="24"/>
    </row>
    <row r="86" spans="1:20" s="23" customFormat="1" ht="13" x14ac:dyDescent="0.3">
      <c r="A86" s="11" t="s">
        <v>4</v>
      </c>
      <c r="B86" s="12">
        <v>-29088510</v>
      </c>
      <c r="C86" s="12">
        <v>-29088510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f>J93</f>
        <v>-49184</v>
      </c>
      <c r="K86" s="12">
        <f>K93</f>
        <v>-49184</v>
      </c>
      <c r="L86" s="12">
        <f t="shared" si="4"/>
        <v>-29137694</v>
      </c>
      <c r="M86" s="12">
        <f t="shared" si="5"/>
        <v>-29137694</v>
      </c>
      <c r="O86" s="25"/>
      <c r="P86" s="25"/>
      <c r="Q86" s="24"/>
      <c r="R86" s="24"/>
      <c r="S86" s="24"/>
      <c r="T86" s="24"/>
    </row>
    <row r="87" spans="1:20" s="23" customFormat="1" ht="13" x14ac:dyDescent="0.3">
      <c r="A87" s="15" t="s">
        <v>22</v>
      </c>
      <c r="B87" s="16">
        <v>-22366572</v>
      </c>
      <c r="C87" s="16">
        <v>-22366572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f t="shared" si="4"/>
        <v>-22366572</v>
      </c>
      <c r="M87" s="16">
        <f t="shared" si="5"/>
        <v>-22366572</v>
      </c>
      <c r="O87" s="25"/>
      <c r="P87" s="25"/>
      <c r="Q87" s="24"/>
      <c r="R87" s="24"/>
      <c r="S87" s="24"/>
      <c r="T87" s="24"/>
    </row>
    <row r="88" spans="1:20" s="23" customFormat="1" ht="13" x14ac:dyDescent="0.3">
      <c r="A88" s="13" t="s">
        <v>94</v>
      </c>
      <c r="B88" s="14">
        <v>-22366572</v>
      </c>
      <c r="C88" s="14">
        <v>-22366572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f t="shared" si="4"/>
        <v>-22366572</v>
      </c>
      <c r="M88" s="14">
        <f t="shared" si="5"/>
        <v>-22366572</v>
      </c>
      <c r="O88" s="25"/>
      <c r="P88" s="25"/>
      <c r="Q88" s="24"/>
      <c r="R88" s="24"/>
      <c r="S88" s="24"/>
      <c r="T88" s="24"/>
    </row>
    <row r="89" spans="1:20" s="23" customFormat="1" ht="13" x14ac:dyDescent="0.3">
      <c r="A89" s="15" t="s">
        <v>23</v>
      </c>
      <c r="B89" s="16">
        <v>-1949305</v>
      </c>
      <c r="C89" s="16">
        <v>-1949305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f t="shared" si="4"/>
        <v>-1949305</v>
      </c>
      <c r="M89" s="16">
        <f t="shared" si="5"/>
        <v>-1949305</v>
      </c>
      <c r="O89" s="25"/>
      <c r="P89" s="25"/>
      <c r="Q89" s="24"/>
      <c r="R89" s="24"/>
      <c r="S89" s="24"/>
      <c r="T89" s="24"/>
    </row>
    <row r="90" spans="1:20" s="23" customFormat="1" ht="13" x14ac:dyDescent="0.3">
      <c r="A90" s="13" t="s">
        <v>95</v>
      </c>
      <c r="B90" s="14">
        <v>-1949305</v>
      </c>
      <c r="C90" s="14">
        <v>-1949305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f t="shared" si="4"/>
        <v>-1949305</v>
      </c>
      <c r="M90" s="14">
        <f t="shared" si="5"/>
        <v>-1949305</v>
      </c>
      <c r="O90" s="25"/>
      <c r="P90" s="25"/>
      <c r="Q90" s="24"/>
      <c r="R90" s="24"/>
      <c r="S90" s="24"/>
      <c r="T90" s="24"/>
    </row>
    <row r="91" spans="1:20" s="23" customFormat="1" ht="13" x14ac:dyDescent="0.3">
      <c r="A91" s="15" t="s">
        <v>24</v>
      </c>
      <c r="B91" s="16">
        <v>-1887033</v>
      </c>
      <c r="C91" s="16">
        <v>-1887033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f>J93</f>
        <v>-49184</v>
      </c>
      <c r="K91" s="16">
        <f>K93</f>
        <v>-49184</v>
      </c>
      <c r="L91" s="16">
        <f t="shared" si="4"/>
        <v>-1936217</v>
      </c>
      <c r="M91" s="16">
        <f t="shared" si="5"/>
        <v>-1936217</v>
      </c>
      <c r="O91" s="25"/>
      <c r="P91" s="25"/>
      <c r="Q91" s="24"/>
      <c r="R91" s="24"/>
      <c r="S91" s="24"/>
      <c r="T91" s="24"/>
    </row>
    <row r="92" spans="1:20" s="23" customFormat="1" ht="13" x14ac:dyDescent="0.3">
      <c r="A92" s="13" t="s">
        <v>96</v>
      </c>
      <c r="B92" s="14">
        <v>-1737033</v>
      </c>
      <c r="C92" s="14">
        <v>-1737033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f t="shared" si="4"/>
        <v>-1737033</v>
      </c>
      <c r="M92" s="14">
        <f t="shared" si="5"/>
        <v>-1737033</v>
      </c>
      <c r="O92" s="25"/>
      <c r="P92" s="25"/>
      <c r="Q92" s="24"/>
      <c r="R92" s="24"/>
      <c r="S92" s="24"/>
      <c r="T92" s="24"/>
    </row>
    <row r="93" spans="1:20" s="23" customFormat="1" ht="13" x14ac:dyDescent="0.3">
      <c r="A93" s="13" t="s">
        <v>97</v>
      </c>
      <c r="B93" s="14">
        <v>-150000</v>
      </c>
      <c r="C93" s="14">
        <v>-150000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-49184</v>
      </c>
      <c r="K93" s="14">
        <v>-49184</v>
      </c>
      <c r="L93" s="14">
        <f t="shared" si="4"/>
        <v>-199184</v>
      </c>
      <c r="M93" s="14">
        <f t="shared" si="5"/>
        <v>-199184</v>
      </c>
      <c r="O93" s="25"/>
      <c r="P93" s="25"/>
      <c r="Q93" s="24"/>
      <c r="R93" s="24"/>
      <c r="S93" s="24"/>
      <c r="T93" s="24"/>
    </row>
    <row r="94" spans="1:20" s="23" customFormat="1" ht="13" x14ac:dyDescent="0.3">
      <c r="A94" s="15" t="s">
        <v>25</v>
      </c>
      <c r="B94" s="16">
        <v>-2885600</v>
      </c>
      <c r="C94" s="16">
        <v>-2885600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f t="shared" si="4"/>
        <v>-2885600</v>
      </c>
      <c r="M94" s="16">
        <f t="shared" si="5"/>
        <v>-2885600</v>
      </c>
      <c r="O94" s="25"/>
      <c r="P94" s="25"/>
      <c r="Q94" s="24"/>
      <c r="R94" s="24"/>
      <c r="S94" s="24"/>
      <c r="T94" s="24"/>
    </row>
    <row r="95" spans="1:20" s="23" customFormat="1" ht="13" x14ac:dyDescent="0.3">
      <c r="A95" s="13" t="s">
        <v>98</v>
      </c>
      <c r="B95" s="14">
        <v>-111700</v>
      </c>
      <c r="C95" s="14">
        <v>-111700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f t="shared" si="4"/>
        <v>-111700</v>
      </c>
      <c r="M95" s="14">
        <f t="shared" si="5"/>
        <v>-111700</v>
      </c>
      <c r="O95" s="25"/>
      <c r="P95" s="25"/>
      <c r="Q95" s="24"/>
      <c r="R95" s="24"/>
      <c r="S95" s="24"/>
      <c r="T95" s="24"/>
    </row>
    <row r="96" spans="1:20" s="23" customFormat="1" ht="13" x14ac:dyDescent="0.3">
      <c r="A96" s="13" t="s">
        <v>99</v>
      </c>
      <c r="B96" s="14">
        <v>-2773900</v>
      </c>
      <c r="C96" s="14">
        <v>-2773900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f t="shared" si="4"/>
        <v>-2773900</v>
      </c>
      <c r="M96" s="14">
        <f t="shared" si="5"/>
        <v>-2773900</v>
      </c>
      <c r="O96" s="25"/>
      <c r="P96" s="25"/>
      <c r="Q96" s="24"/>
      <c r="R96" s="24"/>
      <c r="S96" s="24"/>
      <c r="T96" s="24"/>
    </row>
    <row r="97" spans="1:20" s="23" customFormat="1" ht="13" x14ac:dyDescent="0.3">
      <c r="A97" s="9" t="s">
        <v>26</v>
      </c>
      <c r="B97" s="10">
        <v>-31470000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f t="shared" si="4"/>
        <v>-31470000</v>
      </c>
      <c r="M97" s="10">
        <f t="shared" si="5"/>
        <v>0</v>
      </c>
      <c r="O97" s="25"/>
      <c r="P97" s="25"/>
      <c r="Q97" s="24"/>
      <c r="R97" s="24"/>
      <c r="S97" s="24"/>
      <c r="T97" s="24"/>
    </row>
    <row r="98" spans="1:20" s="23" customFormat="1" ht="13" x14ac:dyDescent="0.3">
      <c r="A98" s="11" t="s">
        <v>4</v>
      </c>
      <c r="B98" s="12">
        <v>-31470000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f t="shared" si="4"/>
        <v>-31470000</v>
      </c>
      <c r="M98" s="12">
        <f t="shared" si="5"/>
        <v>0</v>
      </c>
      <c r="O98" s="25"/>
      <c r="P98" s="25"/>
      <c r="Q98" s="24"/>
      <c r="R98" s="24"/>
      <c r="S98" s="24"/>
      <c r="T98" s="24"/>
    </row>
    <row r="99" spans="1:20" s="23" customFormat="1" ht="13" x14ac:dyDescent="0.3">
      <c r="A99" s="15" t="s">
        <v>27</v>
      </c>
      <c r="B99" s="16">
        <v>-24750000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f t="shared" si="4"/>
        <v>-24750000</v>
      </c>
      <c r="M99" s="16">
        <f t="shared" si="5"/>
        <v>0</v>
      </c>
      <c r="O99" s="25"/>
      <c r="P99" s="25"/>
      <c r="Q99" s="24"/>
      <c r="R99" s="24"/>
      <c r="S99" s="24"/>
      <c r="T99" s="24"/>
    </row>
    <row r="100" spans="1:20" s="23" customFormat="1" ht="13" x14ac:dyDescent="0.3">
      <c r="A100" s="13" t="s">
        <v>100</v>
      </c>
      <c r="B100" s="14">
        <v>-24750000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f t="shared" si="4"/>
        <v>-24750000</v>
      </c>
      <c r="M100" s="14">
        <f t="shared" si="5"/>
        <v>0</v>
      </c>
      <c r="O100" s="25"/>
      <c r="P100" s="25"/>
      <c r="Q100" s="24"/>
      <c r="R100" s="24"/>
      <c r="S100" s="24"/>
      <c r="T100" s="24"/>
    </row>
    <row r="101" spans="1:20" s="23" customFormat="1" ht="13" x14ac:dyDescent="0.3">
      <c r="A101" s="15" t="s">
        <v>28</v>
      </c>
      <c r="B101" s="16">
        <v>-6720000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f t="shared" si="4"/>
        <v>-6720000</v>
      </c>
      <c r="M101" s="16">
        <f t="shared" si="5"/>
        <v>0</v>
      </c>
      <c r="O101" s="25"/>
      <c r="P101" s="25"/>
      <c r="Q101" s="24"/>
      <c r="R101" s="24"/>
      <c r="S101" s="24"/>
      <c r="T101" s="24"/>
    </row>
    <row r="102" spans="1:20" s="23" customFormat="1" ht="13" x14ac:dyDescent="0.3">
      <c r="A102" s="13" t="s">
        <v>101</v>
      </c>
      <c r="B102" s="14">
        <v>-6720000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f t="shared" si="4"/>
        <v>-6720000</v>
      </c>
      <c r="M102" s="14">
        <f t="shared" si="5"/>
        <v>0</v>
      </c>
      <c r="O102" s="25"/>
      <c r="P102" s="25"/>
      <c r="Q102" s="24"/>
      <c r="R102" s="24"/>
      <c r="S102" s="24"/>
      <c r="T102" s="24"/>
    </row>
    <row r="103" spans="1:20" s="23" customFormat="1" ht="13" x14ac:dyDescent="0.3">
      <c r="A103" s="9" t="s">
        <v>29</v>
      </c>
      <c r="B103" s="10">
        <v>-83018299</v>
      </c>
      <c r="C103" s="10">
        <v>-50000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f t="shared" si="4"/>
        <v>-83018299</v>
      </c>
      <c r="M103" s="10">
        <f t="shared" si="5"/>
        <v>-50000</v>
      </c>
      <c r="O103" s="25"/>
      <c r="P103" s="25"/>
      <c r="Q103" s="24"/>
      <c r="R103" s="24"/>
      <c r="S103" s="24"/>
      <c r="T103" s="24"/>
    </row>
    <row r="104" spans="1:20" s="23" customFormat="1" ht="13" x14ac:dyDescent="0.3">
      <c r="A104" s="11" t="s">
        <v>6</v>
      </c>
      <c r="B104" s="12">
        <v>-70000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f t="shared" si="4"/>
        <v>-70000</v>
      </c>
      <c r="M104" s="12">
        <f t="shared" si="5"/>
        <v>0</v>
      </c>
      <c r="O104" s="25"/>
      <c r="P104" s="25"/>
      <c r="Q104" s="24"/>
      <c r="R104" s="24"/>
      <c r="S104" s="24"/>
      <c r="T104" s="24"/>
    </row>
    <row r="105" spans="1:20" s="23" customFormat="1" ht="13" x14ac:dyDescent="0.3">
      <c r="A105" s="13" t="s">
        <v>102</v>
      </c>
      <c r="B105" s="14">
        <v>-70000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f t="shared" si="4"/>
        <v>-70000</v>
      </c>
      <c r="M105" s="14">
        <f t="shared" si="5"/>
        <v>0</v>
      </c>
      <c r="O105" s="25"/>
      <c r="P105" s="25"/>
      <c r="Q105" s="24"/>
      <c r="R105" s="24"/>
      <c r="S105" s="24"/>
      <c r="T105" s="24"/>
    </row>
    <row r="106" spans="1:20" s="23" customFormat="1" ht="13" x14ac:dyDescent="0.3">
      <c r="A106" s="11" t="s">
        <v>4</v>
      </c>
      <c r="B106" s="12">
        <v>-82948299</v>
      </c>
      <c r="C106" s="12">
        <v>-50000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f t="shared" si="4"/>
        <v>-82948299</v>
      </c>
      <c r="M106" s="12">
        <f t="shared" si="5"/>
        <v>-50000</v>
      </c>
      <c r="O106" s="25"/>
      <c r="P106" s="25"/>
      <c r="Q106" s="24"/>
      <c r="R106" s="24"/>
      <c r="S106" s="24"/>
      <c r="T106" s="24"/>
    </row>
    <row r="107" spans="1:20" s="23" customFormat="1" ht="13" x14ac:dyDescent="0.3">
      <c r="A107" s="15" t="s">
        <v>30</v>
      </c>
      <c r="B107" s="16">
        <v>-1993006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f t="shared" si="4"/>
        <v>-1993006</v>
      </c>
      <c r="M107" s="16">
        <f t="shared" si="5"/>
        <v>0</v>
      </c>
      <c r="O107" s="25"/>
      <c r="P107" s="25"/>
      <c r="Q107" s="24"/>
      <c r="R107" s="24"/>
      <c r="S107" s="24"/>
      <c r="T107" s="24"/>
    </row>
    <row r="108" spans="1:20" s="23" customFormat="1" ht="13" x14ac:dyDescent="0.3">
      <c r="A108" s="13" t="s">
        <v>103</v>
      </c>
      <c r="B108" s="14">
        <v>-1993006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f t="shared" si="4"/>
        <v>-1993006</v>
      </c>
      <c r="M108" s="14">
        <f t="shared" si="5"/>
        <v>0</v>
      </c>
      <c r="O108" s="25"/>
      <c r="P108" s="25"/>
      <c r="Q108" s="24"/>
      <c r="R108" s="24"/>
      <c r="S108" s="24"/>
      <c r="T108" s="24"/>
    </row>
    <row r="109" spans="1:20" s="23" customFormat="1" ht="13" x14ac:dyDescent="0.3">
      <c r="A109" s="15" t="s">
        <v>31</v>
      </c>
      <c r="B109" s="16">
        <v>-8108024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f t="shared" si="4"/>
        <v>-8108024</v>
      </c>
      <c r="M109" s="16">
        <f t="shared" si="5"/>
        <v>0</v>
      </c>
      <c r="O109" s="25"/>
      <c r="P109" s="25"/>
      <c r="Q109" s="24"/>
      <c r="R109" s="24"/>
      <c r="S109" s="24"/>
      <c r="T109" s="24"/>
    </row>
    <row r="110" spans="1:20" s="23" customFormat="1" ht="13" x14ac:dyDescent="0.3">
      <c r="A110" s="13" t="s">
        <v>103</v>
      </c>
      <c r="B110" s="14">
        <v>-8108024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f t="shared" si="4"/>
        <v>-8108024</v>
      </c>
      <c r="M110" s="14">
        <f t="shared" si="5"/>
        <v>0</v>
      </c>
      <c r="O110" s="25"/>
      <c r="P110" s="25"/>
      <c r="Q110" s="24"/>
      <c r="R110" s="24"/>
      <c r="S110" s="24"/>
      <c r="T110" s="24"/>
    </row>
    <row r="111" spans="1:20" s="23" customFormat="1" ht="13" x14ac:dyDescent="0.3">
      <c r="A111" s="15" t="s">
        <v>32</v>
      </c>
      <c r="B111" s="16">
        <v>-52063365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f t="shared" si="4"/>
        <v>-52063365</v>
      </c>
      <c r="M111" s="16">
        <f t="shared" si="5"/>
        <v>0</v>
      </c>
      <c r="O111" s="25"/>
      <c r="P111" s="25"/>
      <c r="Q111" s="24"/>
      <c r="R111" s="24"/>
      <c r="S111" s="24"/>
      <c r="T111" s="24"/>
    </row>
    <row r="112" spans="1:20" s="23" customFormat="1" ht="13" x14ac:dyDescent="0.3">
      <c r="A112" s="13" t="s">
        <v>103</v>
      </c>
      <c r="B112" s="14">
        <v>-52063365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f t="shared" si="4"/>
        <v>-52063365</v>
      </c>
      <c r="M112" s="14">
        <f t="shared" si="5"/>
        <v>0</v>
      </c>
      <c r="O112" s="25"/>
      <c r="P112" s="25"/>
      <c r="Q112" s="24"/>
      <c r="R112" s="24"/>
      <c r="S112" s="24"/>
      <c r="T112" s="24"/>
    </row>
    <row r="113" spans="1:20" s="23" customFormat="1" ht="13" x14ac:dyDescent="0.3">
      <c r="A113" s="15" t="s">
        <v>33</v>
      </c>
      <c r="B113" s="16">
        <v>-2439025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f t="shared" si="4"/>
        <v>-2439025</v>
      </c>
      <c r="M113" s="16">
        <f t="shared" si="5"/>
        <v>0</v>
      </c>
      <c r="O113" s="25"/>
      <c r="P113" s="25"/>
      <c r="Q113" s="24"/>
      <c r="R113" s="24"/>
      <c r="S113" s="24"/>
      <c r="T113" s="24"/>
    </row>
    <row r="114" spans="1:20" s="23" customFormat="1" ht="13" x14ac:dyDescent="0.3">
      <c r="A114" s="13" t="s">
        <v>103</v>
      </c>
      <c r="B114" s="14">
        <v>-2439025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f t="shared" si="4"/>
        <v>-2439025</v>
      </c>
      <c r="M114" s="14">
        <f t="shared" si="5"/>
        <v>0</v>
      </c>
      <c r="O114" s="25"/>
      <c r="P114" s="25"/>
      <c r="Q114" s="24"/>
      <c r="R114" s="24"/>
      <c r="S114" s="24"/>
      <c r="T114" s="24"/>
    </row>
    <row r="115" spans="1:20" s="23" customFormat="1" ht="13" x14ac:dyDescent="0.3">
      <c r="A115" s="15" t="s">
        <v>34</v>
      </c>
      <c r="B115" s="16">
        <v>-57583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f t="shared" si="4"/>
        <v>-57583</v>
      </c>
      <c r="M115" s="16">
        <f t="shared" si="5"/>
        <v>0</v>
      </c>
      <c r="O115" s="25"/>
      <c r="P115" s="25"/>
      <c r="Q115" s="24"/>
      <c r="R115" s="24"/>
      <c r="S115" s="24"/>
      <c r="T115" s="24"/>
    </row>
    <row r="116" spans="1:20" s="23" customFormat="1" ht="13" x14ac:dyDescent="0.3">
      <c r="A116" s="13" t="s">
        <v>103</v>
      </c>
      <c r="B116" s="14">
        <v>-57583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f t="shared" si="4"/>
        <v>-57583</v>
      </c>
      <c r="M116" s="14">
        <f t="shared" si="5"/>
        <v>0</v>
      </c>
      <c r="O116" s="25"/>
      <c r="P116" s="25"/>
      <c r="Q116" s="24"/>
      <c r="R116" s="24"/>
      <c r="S116" s="24"/>
      <c r="T116" s="24"/>
    </row>
    <row r="117" spans="1:20" s="23" customFormat="1" ht="13" x14ac:dyDescent="0.3">
      <c r="A117" s="15" t="s">
        <v>35</v>
      </c>
      <c r="B117" s="16">
        <v>-2550000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f t="shared" si="4"/>
        <v>-2550000</v>
      </c>
      <c r="M117" s="16">
        <f t="shared" si="5"/>
        <v>0</v>
      </c>
      <c r="O117" s="25"/>
      <c r="P117" s="25"/>
      <c r="Q117" s="24"/>
      <c r="R117" s="24"/>
      <c r="S117" s="24"/>
      <c r="T117" s="24"/>
    </row>
    <row r="118" spans="1:20" s="23" customFormat="1" ht="13" x14ac:dyDescent="0.3">
      <c r="A118" s="13" t="s">
        <v>104</v>
      </c>
      <c r="B118" s="14">
        <v>-2550000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f t="shared" si="4"/>
        <v>-2550000</v>
      </c>
      <c r="M118" s="14">
        <f t="shared" si="5"/>
        <v>0</v>
      </c>
      <c r="O118" s="25"/>
      <c r="P118" s="25"/>
      <c r="Q118" s="24"/>
      <c r="R118" s="24"/>
      <c r="S118" s="24"/>
      <c r="T118" s="24"/>
    </row>
    <row r="119" spans="1:20" s="23" customFormat="1" ht="13" x14ac:dyDescent="0.3">
      <c r="A119" s="15" t="s">
        <v>36</v>
      </c>
      <c r="B119" s="16">
        <v>-1583333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f t="shared" si="4"/>
        <v>-1583333</v>
      </c>
      <c r="M119" s="16">
        <f t="shared" si="5"/>
        <v>0</v>
      </c>
      <c r="O119" s="25"/>
      <c r="P119" s="25"/>
      <c r="Q119" s="24"/>
      <c r="R119" s="24"/>
      <c r="S119" s="24"/>
      <c r="T119" s="24"/>
    </row>
    <row r="120" spans="1:20" s="23" customFormat="1" ht="13" x14ac:dyDescent="0.3">
      <c r="A120" s="13" t="s">
        <v>104</v>
      </c>
      <c r="B120" s="14">
        <v>-1583333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f t="shared" si="4"/>
        <v>-1583333</v>
      </c>
      <c r="M120" s="14">
        <f t="shared" si="5"/>
        <v>0</v>
      </c>
      <c r="O120" s="25"/>
      <c r="P120" s="25"/>
      <c r="Q120" s="24"/>
      <c r="R120" s="24"/>
      <c r="S120" s="24"/>
      <c r="T120" s="24"/>
    </row>
    <row r="121" spans="1:20" s="23" customFormat="1" ht="13" x14ac:dyDescent="0.3">
      <c r="A121" s="15" t="s">
        <v>37</v>
      </c>
      <c r="B121" s="16">
        <v>-533333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f t="shared" si="4"/>
        <v>-533333</v>
      </c>
      <c r="M121" s="16">
        <f t="shared" si="5"/>
        <v>0</v>
      </c>
      <c r="O121" s="25"/>
      <c r="P121" s="25"/>
      <c r="Q121" s="24"/>
      <c r="R121" s="24"/>
      <c r="S121" s="24"/>
      <c r="T121" s="24"/>
    </row>
    <row r="122" spans="1:20" s="23" customFormat="1" ht="13" x14ac:dyDescent="0.3">
      <c r="A122" s="13" t="s">
        <v>104</v>
      </c>
      <c r="B122" s="14">
        <v>-533333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f t="shared" si="4"/>
        <v>-533333</v>
      </c>
      <c r="M122" s="14">
        <f t="shared" si="5"/>
        <v>0</v>
      </c>
      <c r="O122" s="25"/>
      <c r="P122" s="25"/>
      <c r="Q122" s="24"/>
      <c r="R122" s="24"/>
      <c r="S122" s="24"/>
      <c r="T122" s="24"/>
    </row>
    <row r="123" spans="1:20" s="23" customFormat="1" ht="13" x14ac:dyDescent="0.3">
      <c r="A123" s="15" t="s">
        <v>38</v>
      </c>
      <c r="B123" s="16">
        <v>-13270630</v>
      </c>
      <c r="C123" s="16">
        <v>-50000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f t="shared" si="4"/>
        <v>-13270630</v>
      </c>
      <c r="M123" s="16">
        <f t="shared" si="5"/>
        <v>-50000</v>
      </c>
      <c r="O123" s="25"/>
      <c r="P123" s="25"/>
      <c r="Q123" s="24"/>
      <c r="R123" s="24"/>
      <c r="S123" s="24"/>
      <c r="T123" s="24"/>
    </row>
    <row r="124" spans="1:20" s="23" customFormat="1" ht="13" x14ac:dyDescent="0.3">
      <c r="A124" s="13" t="s">
        <v>105</v>
      </c>
      <c r="B124" s="14">
        <v>-50000</v>
      </c>
      <c r="C124" s="14">
        <v>-50000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f t="shared" si="4"/>
        <v>-50000</v>
      </c>
      <c r="M124" s="14">
        <f t="shared" si="5"/>
        <v>-50000</v>
      </c>
      <c r="O124" s="25"/>
      <c r="P124" s="25"/>
      <c r="Q124" s="24"/>
      <c r="R124" s="24"/>
      <c r="S124" s="24"/>
      <c r="T124" s="24"/>
    </row>
    <row r="125" spans="1:20" s="23" customFormat="1" ht="13" x14ac:dyDescent="0.3">
      <c r="A125" s="13" t="s">
        <v>103</v>
      </c>
      <c r="B125" s="14">
        <v>-13220630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f t="shared" si="4"/>
        <v>-13220630</v>
      </c>
      <c r="M125" s="14">
        <f t="shared" si="5"/>
        <v>0</v>
      </c>
      <c r="O125" s="25"/>
      <c r="P125" s="25"/>
      <c r="Q125" s="24"/>
      <c r="R125" s="24"/>
      <c r="S125" s="24"/>
      <c r="T125" s="24"/>
    </row>
    <row r="126" spans="1:20" s="23" customFormat="1" ht="13" x14ac:dyDescent="0.3">
      <c r="A126" s="15" t="s">
        <v>39</v>
      </c>
      <c r="B126" s="16">
        <v>-350000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f t="shared" si="4"/>
        <v>-350000</v>
      </c>
      <c r="M126" s="16">
        <f t="shared" si="5"/>
        <v>0</v>
      </c>
      <c r="O126" s="25"/>
      <c r="P126" s="25"/>
      <c r="Q126" s="24"/>
      <c r="R126" s="24"/>
      <c r="S126" s="24"/>
      <c r="T126" s="24"/>
    </row>
    <row r="127" spans="1:20" s="23" customFormat="1" ht="13" x14ac:dyDescent="0.3">
      <c r="A127" s="13" t="s">
        <v>104</v>
      </c>
      <c r="B127" s="14">
        <v>-350000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f t="shared" si="4"/>
        <v>-350000</v>
      </c>
      <c r="M127" s="14">
        <f t="shared" si="5"/>
        <v>0</v>
      </c>
      <c r="O127" s="25"/>
      <c r="P127" s="25"/>
      <c r="Q127" s="24"/>
      <c r="R127" s="24"/>
      <c r="S127" s="24"/>
      <c r="T127" s="24"/>
    </row>
    <row r="128" spans="1:20" s="23" customFormat="1" ht="13" x14ac:dyDescent="0.3">
      <c r="A128" s="9" t="s">
        <v>40</v>
      </c>
      <c r="B128" s="10">
        <v>-6134083</v>
      </c>
      <c r="C128" s="10">
        <v>-6134083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f t="shared" si="4"/>
        <v>-6134083</v>
      </c>
      <c r="M128" s="10">
        <f t="shared" si="5"/>
        <v>-6134083</v>
      </c>
      <c r="O128" s="25"/>
      <c r="P128" s="25"/>
      <c r="Q128" s="24"/>
      <c r="R128" s="24"/>
      <c r="S128" s="24"/>
      <c r="T128" s="24"/>
    </row>
    <row r="129" spans="1:20" s="23" customFormat="1" ht="13" x14ac:dyDescent="0.3">
      <c r="A129" s="11" t="s">
        <v>6</v>
      </c>
      <c r="B129" s="12">
        <v>-6134083</v>
      </c>
      <c r="C129" s="12">
        <v>-6134083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f t="shared" si="4"/>
        <v>-6134083</v>
      </c>
      <c r="M129" s="12">
        <f t="shared" si="5"/>
        <v>-6134083</v>
      </c>
      <c r="O129" s="25"/>
      <c r="P129" s="25"/>
      <c r="Q129" s="24"/>
      <c r="R129" s="24"/>
      <c r="S129" s="24"/>
      <c r="T129" s="24"/>
    </row>
    <row r="130" spans="1:20" s="23" customFormat="1" ht="13" x14ac:dyDescent="0.3">
      <c r="A130" s="13" t="s">
        <v>106</v>
      </c>
      <c r="B130" s="14">
        <v>-40333</v>
      </c>
      <c r="C130" s="14">
        <v>-40333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f t="shared" si="4"/>
        <v>-40333</v>
      </c>
      <c r="M130" s="14">
        <f t="shared" si="5"/>
        <v>-40333</v>
      </c>
      <c r="O130" s="25"/>
      <c r="P130" s="25"/>
      <c r="Q130" s="24"/>
      <c r="R130" s="24"/>
      <c r="S130" s="24"/>
      <c r="T130" s="24"/>
    </row>
    <row r="131" spans="1:20" s="23" customFormat="1" ht="13" x14ac:dyDescent="0.3">
      <c r="A131" s="13" t="s">
        <v>107</v>
      </c>
      <c r="B131" s="14">
        <v>-1623750</v>
      </c>
      <c r="C131" s="14">
        <v>-1623750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f t="shared" si="4"/>
        <v>-1623750</v>
      </c>
      <c r="M131" s="14">
        <f t="shared" si="5"/>
        <v>-1623750</v>
      </c>
      <c r="O131" s="25"/>
      <c r="P131" s="25"/>
      <c r="Q131" s="24"/>
      <c r="R131" s="24"/>
      <c r="S131" s="24"/>
      <c r="T131" s="24"/>
    </row>
    <row r="132" spans="1:20" s="23" customFormat="1" ht="13" x14ac:dyDescent="0.3">
      <c r="A132" s="13" t="s">
        <v>108</v>
      </c>
      <c r="B132" s="14">
        <v>-4300000</v>
      </c>
      <c r="C132" s="14">
        <v>-4300000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f t="shared" si="4"/>
        <v>-4300000</v>
      </c>
      <c r="M132" s="14">
        <f t="shared" si="5"/>
        <v>-4300000</v>
      </c>
      <c r="O132" s="25"/>
      <c r="P132" s="25"/>
      <c r="Q132" s="24"/>
      <c r="R132" s="24"/>
      <c r="S132" s="24"/>
      <c r="T132" s="24"/>
    </row>
    <row r="133" spans="1:20" s="23" customFormat="1" ht="13" x14ac:dyDescent="0.3">
      <c r="A133" s="13" t="s">
        <v>109</v>
      </c>
      <c r="B133" s="14">
        <v>-170000</v>
      </c>
      <c r="C133" s="14">
        <v>-170000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f t="shared" si="4"/>
        <v>-170000</v>
      </c>
      <c r="M133" s="14">
        <f t="shared" si="5"/>
        <v>-170000</v>
      </c>
      <c r="O133" s="25"/>
      <c r="P133" s="25"/>
      <c r="Q133" s="24"/>
      <c r="R133" s="24"/>
      <c r="S133" s="24"/>
      <c r="T133" s="24"/>
    </row>
    <row r="134" spans="1:20" s="23" customFormat="1" ht="13" x14ac:dyDescent="0.3">
      <c r="A134" s="9" t="s">
        <v>41</v>
      </c>
      <c r="B134" s="10">
        <v>-38360000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f t="shared" si="4"/>
        <v>-38360000</v>
      </c>
      <c r="M134" s="10">
        <f t="shared" si="5"/>
        <v>0</v>
      </c>
      <c r="O134" s="25"/>
      <c r="P134" s="25"/>
      <c r="Q134" s="24"/>
      <c r="R134" s="24"/>
      <c r="S134" s="24"/>
      <c r="T134" s="24"/>
    </row>
    <row r="135" spans="1:20" s="23" customFormat="1" ht="13" x14ac:dyDescent="0.3">
      <c r="A135" s="11" t="s">
        <v>4</v>
      </c>
      <c r="B135" s="12">
        <v>-38360000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f t="shared" si="4"/>
        <v>-38360000</v>
      </c>
      <c r="M135" s="12">
        <f t="shared" si="5"/>
        <v>0</v>
      </c>
      <c r="O135" s="25"/>
      <c r="P135" s="25"/>
      <c r="Q135" s="24"/>
      <c r="R135" s="24"/>
      <c r="S135" s="24"/>
      <c r="T135" s="24"/>
    </row>
    <row r="136" spans="1:20" s="23" customFormat="1" ht="13" x14ac:dyDescent="0.3">
      <c r="A136" s="15" t="s">
        <v>42</v>
      </c>
      <c r="B136" s="16">
        <v>-31370000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f t="shared" si="4"/>
        <v>-31370000</v>
      </c>
      <c r="M136" s="16">
        <f t="shared" si="5"/>
        <v>0</v>
      </c>
      <c r="O136" s="25"/>
      <c r="P136" s="25"/>
      <c r="Q136" s="24"/>
      <c r="R136" s="24"/>
      <c r="S136" s="24"/>
      <c r="T136" s="24"/>
    </row>
    <row r="137" spans="1:20" s="23" customFormat="1" ht="13" x14ac:dyDescent="0.3">
      <c r="A137" s="13" t="s">
        <v>110</v>
      </c>
      <c r="B137" s="14">
        <v>-31370000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f t="shared" si="4"/>
        <v>-31370000</v>
      </c>
      <c r="M137" s="14">
        <f t="shared" si="5"/>
        <v>0</v>
      </c>
      <c r="O137" s="25"/>
      <c r="P137" s="25"/>
      <c r="Q137" s="24"/>
      <c r="R137" s="24"/>
      <c r="S137" s="24"/>
      <c r="T137" s="24"/>
    </row>
    <row r="138" spans="1:20" s="23" customFormat="1" ht="13" x14ac:dyDescent="0.3">
      <c r="A138" s="15" t="s">
        <v>45</v>
      </c>
      <c r="B138" s="16">
        <v>-2940000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f t="shared" ref="L138:L144" si="6">B138+D138+F138+H138+J138</f>
        <v>-2940000</v>
      </c>
      <c r="M138" s="16">
        <f t="shared" ref="M138:M144" si="7">C138+E138+G138+I138+K138</f>
        <v>0</v>
      </c>
      <c r="O138" s="25"/>
      <c r="P138" s="25"/>
      <c r="Q138" s="24"/>
      <c r="R138" s="24"/>
      <c r="S138" s="24"/>
      <c r="T138" s="24"/>
    </row>
    <row r="139" spans="1:20" s="23" customFormat="1" ht="13" x14ac:dyDescent="0.3">
      <c r="A139" s="13" t="s">
        <v>110</v>
      </c>
      <c r="B139" s="14">
        <v>-2940000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f t="shared" si="6"/>
        <v>-2940000</v>
      </c>
      <c r="M139" s="14">
        <f t="shared" si="7"/>
        <v>0</v>
      </c>
      <c r="O139" s="25"/>
      <c r="P139" s="25"/>
      <c r="Q139" s="24"/>
      <c r="R139" s="24"/>
      <c r="S139" s="24"/>
      <c r="T139" s="24"/>
    </row>
    <row r="140" spans="1:20" s="23" customFormat="1" ht="13" x14ac:dyDescent="0.3">
      <c r="A140" s="15" t="s">
        <v>43</v>
      </c>
      <c r="B140" s="16">
        <v>-4050000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f t="shared" si="6"/>
        <v>-4050000</v>
      </c>
      <c r="M140" s="16">
        <f t="shared" si="7"/>
        <v>0</v>
      </c>
      <c r="O140" s="25"/>
      <c r="P140" s="25"/>
      <c r="Q140" s="24"/>
      <c r="R140" s="24"/>
      <c r="S140" s="24"/>
      <c r="T140" s="24"/>
    </row>
    <row r="141" spans="1:20" s="23" customFormat="1" ht="13" x14ac:dyDescent="0.3">
      <c r="A141" s="13" t="s">
        <v>111</v>
      </c>
      <c r="B141" s="14">
        <v>-4050000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f t="shared" si="6"/>
        <v>-4050000</v>
      </c>
      <c r="M141" s="14">
        <f t="shared" si="7"/>
        <v>0</v>
      </c>
      <c r="O141" s="25"/>
      <c r="P141" s="25"/>
      <c r="Q141" s="24"/>
      <c r="R141" s="24"/>
      <c r="S141" s="24"/>
      <c r="T141" s="24"/>
    </row>
    <row r="142" spans="1:20" s="23" customFormat="1" ht="13" x14ac:dyDescent="0.3">
      <c r="A142" s="9" t="s">
        <v>44</v>
      </c>
      <c r="B142" s="10">
        <v>-2976150</v>
      </c>
      <c r="C142" s="10">
        <v>-1398964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f t="shared" si="6"/>
        <v>-2976150</v>
      </c>
      <c r="M142" s="10">
        <f t="shared" si="7"/>
        <v>-1398964</v>
      </c>
      <c r="O142" s="25"/>
      <c r="P142" s="25"/>
      <c r="Q142" s="24"/>
      <c r="R142" s="24"/>
      <c r="S142" s="24"/>
      <c r="T142" s="24"/>
    </row>
    <row r="143" spans="1:20" s="23" customFormat="1" ht="13" x14ac:dyDescent="0.3">
      <c r="A143" s="11" t="s">
        <v>6</v>
      </c>
      <c r="B143" s="12">
        <v>-2976150</v>
      </c>
      <c r="C143" s="12">
        <v>-1398964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f t="shared" si="6"/>
        <v>-2976150</v>
      </c>
      <c r="M143" s="12">
        <f t="shared" si="7"/>
        <v>-1398964</v>
      </c>
      <c r="O143" s="25"/>
      <c r="P143" s="25"/>
      <c r="Q143" s="24"/>
      <c r="R143" s="24"/>
      <c r="S143" s="24"/>
      <c r="T143" s="24"/>
    </row>
    <row r="144" spans="1:20" s="23" customFormat="1" ht="13" x14ac:dyDescent="0.3">
      <c r="A144" s="13" t="s">
        <v>112</v>
      </c>
      <c r="B144" s="14">
        <v>-2976150</v>
      </c>
      <c r="C144" s="14">
        <v>-1398964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f t="shared" si="6"/>
        <v>-2976150</v>
      </c>
      <c r="M144" s="14">
        <f t="shared" si="7"/>
        <v>-1398964</v>
      </c>
      <c r="O144" s="25"/>
      <c r="P144" s="25"/>
      <c r="Q144" s="24"/>
      <c r="R144" s="24"/>
      <c r="S144" s="24"/>
      <c r="T144" s="24"/>
    </row>
    <row r="145" spans="1:20" s="2" customFormat="1" x14ac:dyDescent="0.35">
      <c r="A145" s="3"/>
      <c r="B145" s="3"/>
      <c r="L145" s="3"/>
      <c r="O145" s="3"/>
      <c r="P145" s="3"/>
      <c r="Q145" s="3"/>
      <c r="R145" s="3"/>
      <c r="S145" s="3"/>
      <c r="T145" s="3"/>
    </row>
  </sheetData>
  <mergeCells count="7">
    <mergeCell ref="L7:M7"/>
    <mergeCell ref="A5:M5"/>
    <mergeCell ref="B7:C7"/>
    <mergeCell ref="D7:E7"/>
    <mergeCell ref="F7:G7"/>
    <mergeCell ref="H7:I7"/>
    <mergeCell ref="J7:K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ÕIGE</vt:lpstr>
      <vt:lpstr>ÕIGE!Prinditiitlid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Väljako</dc:creator>
  <cp:lastModifiedBy>Merike Väljako</cp:lastModifiedBy>
  <cp:lastPrinted>2024-10-18T08:03:56Z</cp:lastPrinted>
  <dcterms:created xsi:type="dcterms:W3CDTF">2023-12-15T12:04:20Z</dcterms:created>
  <dcterms:modified xsi:type="dcterms:W3CDTF">2024-10-23T13:37:57Z</dcterms:modified>
</cp:coreProperties>
</file>